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defaultThemeVersion="124226"/>
  <bookViews>
    <workbookView xWindow="65426" yWindow="65426" windowWidth="19420" windowHeight="10420" activeTab="0"/>
  </bookViews>
  <sheets>
    <sheet name="Budget" sheetId="3" r:id="rId1"/>
    <sheet name="stats-instr" sheetId="4" r:id="rId2"/>
  </sheets>
  <definedNames>
    <definedName name="_xlnm.Print_Area" localSheetId="0">'Budget'!$B$4:$Q$199</definedName>
  </definedNames>
  <calcPr calcId="191029"/>
  <extLst/>
</workbook>
</file>

<file path=xl/sharedStrings.xml><?xml version="1.0" encoding="utf-8"?>
<sst xmlns="http://schemas.openxmlformats.org/spreadsheetml/2006/main" count="512" uniqueCount="282">
  <si>
    <t xml:space="preserve"> </t>
  </si>
  <si>
    <t xml:space="preserve">        </t>
  </si>
  <si>
    <t xml:space="preserve">          TOTAL BUDGET</t>
  </si>
  <si>
    <t xml:space="preserve">         (List items included in this category)</t>
  </si>
  <si>
    <t xml:space="preserve">         Total Consultants</t>
  </si>
  <si>
    <t xml:space="preserve">         Total Contractual</t>
  </si>
  <si>
    <t xml:space="preserve">         Total Equipment</t>
  </si>
  <si>
    <t xml:space="preserve">         Total Other</t>
  </si>
  <si>
    <t xml:space="preserve">         Total Supplies</t>
  </si>
  <si>
    <t xml:space="preserve">        Total Salaries and Wages</t>
  </si>
  <si>
    <t xml:space="preserve">        Total Travel</t>
  </si>
  <si>
    <t xml:space="preserve">       Total Fringe Benefits</t>
  </si>
  <si>
    <t>A.     PERSONNEL</t>
  </si>
  <si>
    <t>CASH</t>
  </si>
  <si>
    <t>DESCRIPTION</t>
  </si>
  <si>
    <t>E.     SUPPLIES</t>
  </si>
  <si>
    <t>F.     CONTRACTUAL</t>
  </si>
  <si>
    <t>G.      CONSULTANTS</t>
  </si>
  <si>
    <t>I.       TOTAL DIRECT COST</t>
  </si>
  <si>
    <t>MATCH</t>
  </si>
  <si>
    <t>SBA</t>
  </si>
  <si>
    <t>TOTAL</t>
  </si>
  <si>
    <t>ANNUAL</t>
  </si>
  <si>
    <t xml:space="preserve">TOTAL </t>
  </si>
  <si>
    <t>FEDERAL</t>
  </si>
  <si>
    <t>SALARY</t>
  </si>
  <si>
    <t>NO.</t>
  </si>
  <si>
    <t>AMOUNT</t>
  </si>
  <si>
    <t>SHARE</t>
  </si>
  <si>
    <t>RATE</t>
  </si>
  <si>
    <t>MOS.</t>
  </si>
  <si>
    <t>% TIME</t>
  </si>
  <si>
    <t>REQUIRED</t>
  </si>
  <si>
    <t>(1)</t>
  </si>
  <si>
    <t>(3)</t>
  </si>
  <si>
    <t>(4)</t>
  </si>
  <si>
    <t xml:space="preserve">(5) </t>
  </si>
  <si>
    <t>(6)</t>
  </si>
  <si>
    <t xml:space="preserve">        (Please complete page 3, Personnel List )</t>
  </si>
  <si>
    <t>J.       INDIRECT COSTS</t>
  </si>
  <si>
    <t xml:space="preserve">        (List equipment item, quantity and cost)</t>
  </si>
  <si>
    <t>INDIRECT</t>
  </si>
  <si>
    <t xml:space="preserve">A.     PERSONNEL:  </t>
  </si>
  <si>
    <t>B.     FRINGE BENEFITS:</t>
  </si>
  <si>
    <t>C.    TRAVEL:</t>
  </si>
  <si>
    <t>D.     EQUIPMENT:</t>
  </si>
  <si>
    <t>List the types of supply items such as general office, operational, and computer supplies.</t>
  </si>
  <si>
    <t>E.     SUPPLIES:</t>
  </si>
  <si>
    <t>F.     CONTRACTUAL:</t>
  </si>
  <si>
    <t>G.      CONSULTANTS:</t>
  </si>
  <si>
    <t>Specify purpose and indicate the number of hours, and rate of pay.</t>
  </si>
  <si>
    <t>H.      OTHER:</t>
  </si>
  <si>
    <t>J.       INDIRECT COSTS:</t>
  </si>
  <si>
    <t>number of travelers.</t>
  </si>
  <si>
    <t xml:space="preserve">Provide purpose of travel, destination, mode of transportation, mileage, per diem rates, number of trips, </t>
  </si>
  <si>
    <t>BUDGET JUSTIFICATION  - INSTRUCTIONS</t>
  </si>
  <si>
    <r>
      <t xml:space="preserve">          In-state</t>
    </r>
    <r>
      <rPr>
        <u val="single"/>
        <sz val="14"/>
        <rFont val="Arial"/>
        <family val="2"/>
      </rPr>
      <t xml:space="preserve">:                  </t>
    </r>
    <r>
      <rPr>
        <sz val="14"/>
        <rFont val="Arial"/>
        <family val="2"/>
      </rPr>
      <t xml:space="preserve"> miles @</t>
    </r>
    <r>
      <rPr>
        <u val="single"/>
        <sz val="14"/>
        <rFont val="Arial"/>
        <family val="2"/>
      </rPr>
      <t xml:space="preserve">                    /mi.</t>
    </r>
  </si>
  <si>
    <t xml:space="preserve">         Out of state:    (details)</t>
  </si>
  <si>
    <r>
      <t xml:space="preserve">        Full-time staff   </t>
    </r>
    <r>
      <rPr>
        <u val="single"/>
        <sz val="14"/>
        <rFont val="Arial"/>
        <family val="2"/>
      </rPr>
      <t xml:space="preserve">          %             </t>
    </r>
    <r>
      <rPr>
        <sz val="14"/>
        <rFont val="Arial"/>
        <family val="2"/>
      </rPr>
      <t xml:space="preserve"> rate  </t>
    </r>
    <r>
      <rPr>
        <i/>
        <sz val="14"/>
        <rFont val="Arial"/>
        <family val="2"/>
      </rPr>
      <t>(high)</t>
    </r>
  </si>
  <si>
    <r>
      <t xml:space="preserve">        Part-time staff </t>
    </r>
    <r>
      <rPr>
        <u val="single"/>
        <sz val="14"/>
        <rFont val="Arial"/>
        <family val="2"/>
      </rPr>
      <t xml:space="preserve">             %           </t>
    </r>
    <r>
      <rPr>
        <sz val="14"/>
        <rFont val="Arial"/>
        <family val="2"/>
      </rPr>
      <t xml:space="preserve">rate </t>
    </r>
    <r>
      <rPr>
        <i/>
        <sz val="14"/>
        <rFont val="Arial"/>
        <family val="2"/>
      </rPr>
      <t>(high)</t>
    </r>
  </si>
  <si>
    <t xml:space="preserve">        (Please list individual items)</t>
  </si>
  <si>
    <t>Office Supplies</t>
  </si>
  <si>
    <t>Indirect Cost Rate Agreement (ICRA) specifics:</t>
  </si>
  <si>
    <t>(Please enter:  First Initial.Last Name, Position for each staff member)</t>
  </si>
  <si>
    <t>(ESTIMATED COSTS)</t>
  </si>
  <si>
    <t>PERSONNEL COSTS</t>
  </si>
  <si>
    <t xml:space="preserve">Rate:   </t>
  </si>
  <si>
    <t>(do not enter here)</t>
  </si>
  <si>
    <t>(CALCULATED)</t>
  </si>
  <si>
    <t>Attach a copy of the Fringe rate schedule or rate agreement.  If none, please list fringe benefits.  If the fringe benefits rate differ, indicate the highest rate applicable to the SBDC program.</t>
  </si>
  <si>
    <t>Items costing less than $5,000 is considered expendable/intangible property.  Show items under supplies cost category.</t>
  </si>
  <si>
    <t>Describe the type of services, square footage for space, or number of hours and hourly rate for contractservices. Show contractual cost on budget justification line f and 424A, line 6f.  Show waived portion of indirect cost on line j, column "INDIRECT" and 424A, line 6j.</t>
  </si>
  <si>
    <t>This category may include, but is not limited to computer software, copying, postage, printing, publications, subsciptions, periodicals, dues, telephones, and conference fees.</t>
  </si>
  <si>
    <t>Provide a separate Budget Justification for the Lead and each service center.  The direct cost and indirect cost total must agree with the 424 and 424A.</t>
  </si>
  <si>
    <t>Show indirect cost on budget justification line j and 424A, line 6j.  Justification must explain how indirect cost rate is calculated using the approved indirect rate from your cognizant agency for audits.   Please attach a copy of the Indirect Cost Rate Agreement (ICR), including the signature page of your cognizant agency.  If the Lead or service center does not have an ICR, please contact the Project Officer at the SBA District Office. Cash match does not include indirect costs, overhead cost or in-kind contributions.</t>
  </si>
  <si>
    <t>Part-time staff</t>
  </si>
  <si>
    <t>Full-time staff</t>
  </si>
  <si>
    <t>rate</t>
  </si>
  <si>
    <r>
      <t xml:space="preserve">NOTE: </t>
    </r>
    <r>
      <rPr>
        <b/>
        <sz val="12"/>
        <rFont val="Andale Mono"/>
        <family val="2"/>
      </rPr>
      <t xml:space="preserve"> All categories must be supported using this budget justification format.  If additional space is required, for a narrative description, attach a separate sheet.  A budget justification must be completed for the Lead Center and Service Centers.  Totals must agree with the 424 and 424A.</t>
    </r>
  </si>
  <si>
    <t>Cognizant Agency:</t>
  </si>
  <si>
    <t>Base definition:</t>
  </si>
  <si>
    <t>Base calculation: $</t>
  </si>
  <si>
    <t>(enter as a decimal)</t>
  </si>
  <si>
    <t>LOCAL</t>
  </si>
  <si>
    <t>NAME AND POSITION TITLE</t>
  </si>
  <si>
    <t>(2-A)</t>
  </si>
  <si>
    <t>(2-B)</t>
  </si>
  <si>
    <t xml:space="preserve">    (Please complete page 3, Personnel List )</t>
  </si>
  <si>
    <t>IN-KIND/</t>
  </si>
  <si>
    <t>Addition</t>
  </si>
  <si>
    <t>check</t>
  </si>
  <si>
    <t xml:space="preserve">compare </t>
  </si>
  <si>
    <t>ok</t>
  </si>
  <si>
    <t>error</t>
  </si>
  <si>
    <t>SBDC Code:</t>
  </si>
  <si>
    <t>SBDC Name:</t>
  </si>
  <si>
    <t>BUDGET JUSTIFICATION</t>
  </si>
  <si>
    <t>Key personnel include Lead and serivce center directors, special program directors, counselors, trainers, and other professionals.  List name and position title. Complete the information in Columns 1 through 6.  Show Lead Center and Service Centers key persons.  Show position title for the SBDC employees who are are not key persons or for personnel to be hired.</t>
  </si>
  <si>
    <t>CSCC</t>
  </si>
  <si>
    <t>A</t>
  </si>
  <si>
    <t>B</t>
  </si>
  <si>
    <t>C</t>
  </si>
  <si>
    <t>D</t>
  </si>
  <si>
    <t>E</t>
  </si>
  <si>
    <t>F</t>
  </si>
  <si>
    <t>G</t>
  </si>
  <si>
    <t>H</t>
  </si>
  <si>
    <t>Pg 3.</t>
  </si>
  <si>
    <t>Toledo</t>
  </si>
  <si>
    <t>UT-ITAC</t>
  </si>
  <si>
    <t>Terra</t>
  </si>
  <si>
    <t>Maumee</t>
  </si>
  <si>
    <t>Rhodes</t>
  </si>
  <si>
    <t>Edison</t>
  </si>
  <si>
    <t>EMTEC</t>
  </si>
  <si>
    <t>WSU</t>
  </si>
  <si>
    <t>Springfield</t>
  </si>
  <si>
    <t>Entr. Cntr</t>
  </si>
  <si>
    <t>Clermont</t>
  </si>
  <si>
    <t>UL-Cinc.</t>
  </si>
  <si>
    <t>Biztech</t>
  </si>
  <si>
    <t>Braintree</t>
  </si>
  <si>
    <t>OSU</t>
  </si>
  <si>
    <t>Lake Co</t>
  </si>
  <si>
    <t>Lorain</t>
  </si>
  <si>
    <t>CSU</t>
  </si>
  <si>
    <t>UL-Cleve</t>
  </si>
  <si>
    <t>HBA</t>
  </si>
  <si>
    <t>SMBA</t>
  </si>
  <si>
    <t>KRBA</t>
  </si>
  <si>
    <t>KSU-Stark</t>
  </si>
  <si>
    <t>NEOTAC</t>
  </si>
  <si>
    <t>Kent-Tusc</t>
  </si>
  <si>
    <t>Zane</t>
  </si>
  <si>
    <t>OU</t>
  </si>
  <si>
    <t>WSCC</t>
  </si>
  <si>
    <t>YSU</t>
  </si>
  <si>
    <t>OBC</t>
  </si>
  <si>
    <t>Latino</t>
  </si>
  <si>
    <t>Max</t>
  </si>
  <si>
    <t>2011 Budget - lines per budget section</t>
  </si>
  <si>
    <t>Publications / Subscriptions</t>
  </si>
  <si>
    <t>Telephone / Internet</t>
  </si>
  <si>
    <t>Lease / Rent Expense (space / square footage)</t>
  </si>
  <si>
    <t>Graduate Assistant Tuition</t>
  </si>
  <si>
    <t>Hide Columns L - O to print detail.  Hide columns I - L to print SBA form.</t>
  </si>
  <si>
    <t>summary</t>
  </si>
  <si>
    <t>w/ detail</t>
  </si>
  <si>
    <t>SBA Budget Justification Model Instructions</t>
  </si>
  <si>
    <t>Open budget File - Make sure column S says "ok" on all subtotals.</t>
  </si>
  <si>
    <t>(If not, a row was added without adding a total formula in column Q)</t>
  </si>
  <si>
    <t>add the formula to column Q if necessary.  "=sum(h#.k#)"</t>
  </si>
  <si>
    <t xml:space="preserve">Print the model for me. </t>
  </si>
  <si>
    <t>Headings = Description-SBA-ODODmatch-Local Match-inkind/indirect-total</t>
  </si>
  <si>
    <t>Unprotect the model.  Click on "Review" - Click on "Unprotect Sheet" - enter password.</t>
  </si>
  <si>
    <t>Highlite columns K through Q.  Click on home, format, hide &amp; unhide, and unhide columns.</t>
  </si>
  <si>
    <t>Make sure column T says "ok" on all subtotals.</t>
  </si>
  <si>
    <t>(If not, a row was added without adding a total formula in column M)</t>
  </si>
  <si>
    <t>add the formula to column M if necessary.  "+I# + J#"</t>
  </si>
  <si>
    <t>Highlite columns I through L.  Click on Home, format, hide &amp; unhide, and hide columns.</t>
  </si>
  <si>
    <t xml:space="preserve">Print the model for SBA. </t>
  </si>
  <si>
    <t>Headings = Description - SBA - Cash Match - inkind - indirect - total</t>
  </si>
  <si>
    <t>Protect the model.  Click on "Review" - Click on "Protect Sheet" - enter password 2x.</t>
  </si>
  <si>
    <t>Codes for Cell E-6</t>
  </si>
  <si>
    <t>Entrepreneur Center - SBDC</t>
  </si>
  <si>
    <t>n/a</t>
  </si>
  <si>
    <t>DOE</t>
  </si>
  <si>
    <t>HHS</t>
  </si>
  <si>
    <t>***</t>
  </si>
  <si>
    <t xml:space="preserve">***  </t>
  </si>
  <si>
    <t>Local cash must be certified - refer to the "Cash Match Certificate" form in the RFP instructions.</t>
  </si>
  <si>
    <t>Password = Oldest Grandchild</t>
  </si>
  <si>
    <t>Warren County Port Authority</t>
  </si>
  <si>
    <t>Dir. Sal &amp; Wage</t>
  </si>
  <si>
    <t>MTDC</t>
  </si>
  <si>
    <t>The indirect calculated here is based on total direct costs less total lease/rent expense &amp; tuition.  If your method is different, over-write (E-126) with the calculated base for your method.</t>
  </si>
  <si>
    <t>The indirect calculated here is based on total payroll costs less total lease/rent expense &amp; tuition.  If your method is different, over-write (E-126) with the calculated base for your method.</t>
  </si>
  <si>
    <t>NO PENNIES!!!</t>
  </si>
  <si>
    <t>ODSA</t>
  </si>
  <si>
    <t>Name</t>
  </si>
  <si>
    <t>Ohio State Lead Center</t>
  </si>
  <si>
    <t>Rate</t>
  </si>
  <si>
    <t>The indirect calculated here is based on Base Definition as shown in cell E-123.  If your method is different, over-write (E-124) with the revised calculated base for your method.</t>
  </si>
  <si>
    <r>
      <t xml:space="preserve">D.     EQUIPMENT  </t>
    </r>
    <r>
      <rPr>
        <b/>
        <sz val="9"/>
        <rFont val="Arial"/>
        <family val="2"/>
      </rPr>
      <t>(unit cost must be at least</t>
    </r>
    <r>
      <rPr>
        <b/>
        <sz val="8"/>
        <rFont val="Arial"/>
        <family val="2"/>
      </rPr>
      <t xml:space="preserve"> </t>
    </r>
    <r>
      <rPr>
        <b/>
        <sz val="12"/>
        <rFont val="Arial"/>
        <family val="2"/>
      </rPr>
      <t>$5,000)</t>
    </r>
  </si>
  <si>
    <t>HRS.</t>
  </si>
  <si>
    <t>Purpose</t>
  </si>
  <si>
    <t>HHS-Prov.</t>
  </si>
  <si>
    <r>
      <t xml:space="preserve">H.      OTHER </t>
    </r>
    <r>
      <rPr>
        <sz val="9"/>
        <rFont val="Arial"/>
        <family val="2"/>
      </rPr>
      <t xml:space="preserve"> </t>
    </r>
    <r>
      <rPr>
        <i/>
        <sz val="9"/>
        <rFont val="Arial"/>
        <family val="2"/>
      </rPr>
      <t>(Item must be defined - do not use "misc." or "other".)</t>
    </r>
  </si>
  <si>
    <t>Enter location code in cell E7 - see col. "V".</t>
  </si>
  <si>
    <t>Dir. Sal/Fringes</t>
  </si>
  <si>
    <t>Mileage reimbursed:</t>
  </si>
  <si>
    <t>----------------------------------------------------------------------------------</t>
  </si>
  <si>
    <r>
      <t xml:space="preserve">C.    TRAVEL - </t>
    </r>
    <r>
      <rPr>
        <b/>
        <i/>
        <u val="single"/>
        <sz val="12"/>
        <color indexed="49"/>
        <rFont val="Arial"/>
        <family val="2"/>
      </rPr>
      <t>In State</t>
    </r>
  </si>
  <si>
    <t>Duns #</t>
  </si>
  <si>
    <t>Duns:</t>
  </si>
  <si>
    <t>Membership Dues</t>
  </si>
  <si>
    <t>Toledo Regional Chamber of Commerce</t>
  </si>
  <si>
    <r>
      <t xml:space="preserve">Budgets </t>
    </r>
    <r>
      <rPr>
        <b/>
        <u val="single"/>
        <sz val="18"/>
        <rFont val="Arial"/>
        <family val="2"/>
      </rPr>
      <t>MUST</t>
    </r>
    <r>
      <rPr>
        <b/>
        <sz val="18"/>
        <rFont val="Arial"/>
        <family val="2"/>
      </rPr>
      <t xml:space="preserve"> be submitted in this Excel Format.  PDF Versions will not be accepted.</t>
    </r>
  </si>
  <si>
    <t>80-884-7743</t>
  </si>
  <si>
    <t>07-502-1741</t>
  </si>
  <si>
    <t>00-541-7514</t>
  </si>
  <si>
    <t>18-557-1783</t>
  </si>
  <si>
    <t>06-894-2374</t>
  </si>
  <si>
    <t>01-085-5799</t>
  </si>
  <si>
    <t>00-196-4634</t>
  </si>
  <si>
    <t>03-444-2469</t>
  </si>
  <si>
    <t>08-825-1178</t>
  </si>
  <si>
    <t>07-313-1237</t>
  </si>
  <si>
    <r>
      <t xml:space="preserve">Title </t>
    </r>
    <r>
      <rPr>
        <b/>
        <sz val="8"/>
        <color indexed="10"/>
        <rFont val="Arial"/>
        <family val="2"/>
      </rPr>
      <t>(mandatory)</t>
    </r>
  </si>
  <si>
    <t>Suplemental Information</t>
  </si>
  <si>
    <r>
      <t xml:space="preserve">B.     FRINGE BENEFITS  </t>
    </r>
    <r>
      <rPr>
        <b/>
        <sz val="8"/>
        <rFont val="Arial"/>
        <family val="2"/>
      </rPr>
      <t>(rate must not exceed indirect agreement)</t>
    </r>
  </si>
  <si>
    <t>Number of Travelers:</t>
  </si>
  <si>
    <t>Purpose of Travel</t>
  </si>
  <si>
    <t>Airfare</t>
  </si>
  <si>
    <t>Hotel</t>
  </si>
  <si>
    <t>Per Diem</t>
  </si>
  <si>
    <t>Conf.</t>
  </si>
  <si>
    <r>
      <t xml:space="preserve">         TRAVEL - </t>
    </r>
    <r>
      <rPr>
        <b/>
        <i/>
        <u val="single"/>
        <sz val="12"/>
        <color indexed="49"/>
        <rFont val="Arial"/>
        <family val="2"/>
      </rPr>
      <t xml:space="preserve">Out-of State       </t>
    </r>
    <r>
      <rPr>
        <b/>
        <i/>
        <u val="single"/>
        <sz val="10"/>
        <color indexed="10"/>
        <rFont val="Arial"/>
        <family val="2"/>
      </rPr>
      <t>(all fields are required)</t>
    </r>
  </si>
  <si>
    <t>Non-Mileage Cost Descr.:</t>
  </si>
  <si>
    <r>
      <t xml:space="preserve">(Please list contractor, service and rate/hour; include a copy of the contract)  </t>
    </r>
    <r>
      <rPr>
        <b/>
        <i/>
        <sz val="10"/>
        <color indexed="10"/>
        <rFont val="Arial"/>
        <family val="2"/>
      </rPr>
      <t>(all fields are required)</t>
    </r>
  </si>
  <si>
    <r>
      <t xml:space="preserve">    (Please list consultant, service and rate/hour)+ </t>
    </r>
    <r>
      <rPr>
        <b/>
        <i/>
        <sz val="10"/>
        <color indexed="10"/>
        <rFont val="Arial"/>
        <family val="2"/>
      </rPr>
      <t>(all fields Req'd)</t>
    </r>
  </si>
  <si>
    <t xml:space="preserve">Conference Fees / Registration </t>
  </si>
  <si>
    <t>Supplemental Information is required - Complete page 4</t>
  </si>
  <si>
    <t>Conference Registration Fee Detail:</t>
  </si>
  <si>
    <t>Registrant</t>
  </si>
  <si>
    <t>Fee</t>
  </si>
  <si>
    <t>Conference</t>
  </si>
  <si>
    <t>Purpose and Benefit</t>
  </si>
  <si>
    <t>Member</t>
  </si>
  <si>
    <t>Organization</t>
  </si>
  <si>
    <t>Northeast Ohio Center for Economic Development</t>
  </si>
  <si>
    <t>60-651-6953</t>
  </si>
  <si>
    <t>01-084-1617</t>
  </si>
  <si>
    <t>Urban League of Greater Cleveland, Inc.</t>
  </si>
  <si>
    <t>07-676-0792</t>
  </si>
  <si>
    <t>07-942-7811</t>
  </si>
  <si>
    <t>12-130-4059</t>
  </si>
  <si>
    <t>Terra Community Colege</t>
  </si>
  <si>
    <t>07-756-9994</t>
  </si>
  <si>
    <t>James A. Rhodes State College</t>
  </si>
  <si>
    <t>07-757-7831</t>
  </si>
  <si>
    <t>Greater Hamilton Center for Business &amp; Technology</t>
  </si>
  <si>
    <t>14-044-7447</t>
  </si>
  <si>
    <t>95-674-2571</t>
  </si>
  <si>
    <t>Columbus State Community College</t>
  </si>
  <si>
    <t>Wright State University</t>
  </si>
  <si>
    <t>SBDC, Inc</t>
  </si>
  <si>
    <t>Clermont County Chamber of Commerce</t>
  </si>
  <si>
    <t>Urban League of Greater S/W Ohio</t>
  </si>
  <si>
    <t>North Central State College</t>
  </si>
  <si>
    <t xml:space="preserve">OSU South Centers </t>
  </si>
  <si>
    <t>Lorain County Community College</t>
  </si>
  <si>
    <t>Cleveland State University</t>
  </si>
  <si>
    <t>Summit Medina Business Alliance</t>
  </si>
  <si>
    <t>Kent State Univ-Stark</t>
  </si>
  <si>
    <t>Kent State Univ-Tusc</t>
  </si>
  <si>
    <t>Zane State College</t>
  </si>
  <si>
    <t>Ohio University</t>
  </si>
  <si>
    <t>Washington State Community College</t>
  </si>
  <si>
    <t>Youngstown State University</t>
  </si>
  <si>
    <t>04-107-1101</t>
  </si>
  <si>
    <t>07-778-0674</t>
  </si>
  <si>
    <t>Computer Supplies</t>
  </si>
  <si>
    <t>09,280-3220</t>
  </si>
  <si>
    <t>11-041-2678</t>
  </si>
  <si>
    <t>07-970-2454</t>
  </si>
  <si>
    <t>Local</t>
  </si>
  <si>
    <t>Total</t>
  </si>
  <si>
    <t>Payroll</t>
  </si>
  <si>
    <t>Fringes</t>
  </si>
  <si>
    <t>Cost</t>
  </si>
  <si>
    <t>17000A</t>
  </si>
  <si>
    <t>Printing/Copying</t>
  </si>
  <si>
    <t>Ohio State Lead Center Consolidated</t>
  </si>
  <si>
    <t xml:space="preserve">Postage </t>
  </si>
  <si>
    <t>80-884-774</t>
  </si>
  <si>
    <t>Conference Lodging &amp; Meals</t>
  </si>
  <si>
    <t>Conference &amp; Training</t>
  </si>
  <si>
    <t>miles @ $ .58/mi</t>
  </si>
  <si>
    <t>New Ctr. Dir.  50.00% rate (1/1/23 - 12/31/23)</t>
  </si>
  <si>
    <t xml:space="preserve">(rate can't exceed state mileage rate-$0.58) </t>
  </si>
  <si>
    <t>Calendar 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</si>
</sst>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0000"/>
    <numFmt numFmtId="168" formatCode="0.000"/>
  </numFmts>
  <fonts count="44">
    <font>
      <sz val="10"/>
      <name val="Arial"/>
      <family val="2"/>
    </font>
    <font>
      <b/>
      <sz val="18"/>
      <name val="Arial"/>
      <family val="2"/>
    </font>
    <font>
      <b/>
      <sz val="12"/>
      <name val="Arial"/>
      <family val="2"/>
    </font>
    <font>
      <sz val="11"/>
      <name val="Arial"/>
      <family val="2"/>
    </font>
    <font>
      <sz val="12"/>
      <name val="Arial"/>
      <family val="2"/>
    </font>
    <font>
      <i/>
      <sz val="12"/>
      <name val="Arial"/>
      <family val="2"/>
    </font>
    <font>
      <b/>
      <u val="single"/>
      <sz val="12"/>
      <name val="Arial"/>
      <family val="2"/>
    </font>
    <font>
      <b/>
      <i/>
      <sz val="12"/>
      <name val="Arial Narrow"/>
      <family val="2"/>
    </font>
    <font>
      <b/>
      <i/>
      <sz val="10"/>
      <name val="Arial"/>
      <family val="2"/>
    </font>
    <font>
      <b/>
      <sz val="12"/>
      <name val="Andale Mono"/>
      <family val="3"/>
    </font>
    <font>
      <sz val="12"/>
      <name val="Andale Mono"/>
      <family val="3"/>
    </font>
    <font>
      <b/>
      <u val="single"/>
      <sz val="12"/>
      <name val="Andale Mono"/>
      <family val="3"/>
    </font>
    <font>
      <b/>
      <sz val="14"/>
      <name val="Arial"/>
      <family val="2"/>
    </font>
    <font>
      <b/>
      <i/>
      <sz val="12"/>
      <name val="Arial"/>
      <family val="2"/>
    </font>
    <font>
      <b/>
      <sz val="14"/>
      <name val="Arial Black"/>
      <family val="2"/>
    </font>
    <font>
      <b/>
      <i/>
      <sz val="14"/>
      <name val="Andale Mono"/>
      <family val="3"/>
    </font>
    <font>
      <sz val="14"/>
      <name val="Arial"/>
      <family val="2"/>
    </font>
    <font>
      <b/>
      <i/>
      <sz val="14"/>
      <name val="Arial"/>
      <family val="2"/>
    </font>
    <font>
      <i/>
      <sz val="14"/>
      <name val="Arial"/>
      <family val="2"/>
    </font>
    <font>
      <u val="single"/>
      <sz val="14"/>
      <name val="Arial"/>
      <family val="2"/>
    </font>
    <font>
      <sz val="8"/>
      <name val="Arial"/>
      <family val="2"/>
    </font>
    <font>
      <b/>
      <sz val="10"/>
      <name val="Arial"/>
      <family val="2"/>
    </font>
    <font>
      <i/>
      <sz val="10"/>
      <name val="Arial"/>
      <family val="2"/>
    </font>
    <font>
      <b/>
      <i/>
      <sz val="8"/>
      <name val="Arial"/>
      <family val="2"/>
    </font>
    <font>
      <b/>
      <sz val="8"/>
      <color indexed="12"/>
      <name val="Arial"/>
      <family val="2"/>
    </font>
    <font>
      <i/>
      <sz val="8"/>
      <name val="Arial"/>
      <family val="2"/>
    </font>
    <font>
      <b/>
      <i/>
      <sz val="8"/>
      <name val="Andale Mono"/>
      <family val="3"/>
    </font>
    <font>
      <b/>
      <sz val="7"/>
      <color indexed="12"/>
      <name val="Arial"/>
      <family val="2"/>
    </font>
    <font>
      <b/>
      <sz val="8"/>
      <name val="Arial"/>
      <family val="2"/>
    </font>
    <font>
      <b/>
      <sz val="9"/>
      <name val="Arial"/>
      <family val="2"/>
    </font>
    <font>
      <sz val="9"/>
      <name val="Arial"/>
      <family val="2"/>
    </font>
    <font>
      <i/>
      <sz val="9"/>
      <name val="Arial"/>
      <family val="2"/>
    </font>
    <font>
      <b/>
      <i/>
      <u val="single"/>
      <sz val="12"/>
      <color indexed="49"/>
      <name val="Arial"/>
      <family val="2"/>
    </font>
    <font>
      <b/>
      <u val="single"/>
      <sz val="18"/>
      <name val="Arial"/>
      <family val="2"/>
    </font>
    <font>
      <b/>
      <sz val="8"/>
      <color indexed="10"/>
      <name val="Arial"/>
      <family val="2"/>
    </font>
    <font>
      <b/>
      <i/>
      <u val="single"/>
      <sz val="10"/>
      <color indexed="10"/>
      <name val="Arial"/>
      <family val="2"/>
    </font>
    <font>
      <b/>
      <i/>
      <sz val="10"/>
      <color indexed="10"/>
      <name val="Arial"/>
      <family val="2"/>
    </font>
    <font>
      <sz val="10"/>
      <color rgb="FF0066FF"/>
      <name val="Arial"/>
      <family val="2"/>
    </font>
    <font>
      <b/>
      <sz val="11"/>
      <color theme="1"/>
      <name val="Calibri"/>
      <family val="2"/>
      <scheme val="minor"/>
    </font>
    <font>
      <b/>
      <sz val="12"/>
      <color rgb="FFFF0000"/>
      <name val="Arial"/>
      <family val="2"/>
    </font>
    <font>
      <i/>
      <sz val="12"/>
      <color rgb="FFFF0000"/>
      <name val="Arial"/>
      <family val="2"/>
    </font>
    <font>
      <b/>
      <sz val="9"/>
      <color rgb="FFFF0000"/>
      <name val="Arial"/>
      <family val="2"/>
    </font>
    <font>
      <b/>
      <sz val="12"/>
      <color rgb="FF0066FF"/>
      <name val="Andale Mono"/>
      <family val="2"/>
    </font>
    <font>
      <sz val="12"/>
      <color theme="1"/>
      <name val="Arial"/>
      <family val="2"/>
    </font>
  </fonts>
  <fills count="13">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9999"/>
        <bgColor indexed="64"/>
      </patternFill>
    </fill>
    <fill>
      <patternFill patternType="solid">
        <fgColor rgb="FF99FFC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DDDDDD"/>
        <bgColor indexed="64"/>
      </patternFill>
    </fill>
  </fills>
  <borders count="95">
    <border>
      <left/>
      <right/>
      <top/>
      <bottom/>
      <diagonal/>
    </border>
    <border>
      <left/>
      <right/>
      <top style="double"/>
      <bottom/>
    </border>
    <border>
      <left style="double"/>
      <right/>
      <top/>
      <bottom/>
    </border>
    <border>
      <left style="double"/>
      <right/>
      <top/>
      <bottom style="thin"/>
    </border>
    <border>
      <left style="thin"/>
      <right style="thin"/>
      <top/>
      <bottom/>
    </border>
    <border>
      <left style="thin"/>
      <right style="thin"/>
      <top style="double"/>
      <bottom/>
    </border>
    <border>
      <left style="thin"/>
      <right/>
      <top/>
      <bottom/>
    </border>
    <border>
      <left/>
      <right style="thin"/>
      <top/>
      <bottom/>
    </border>
    <border>
      <left style="medium"/>
      <right/>
      <top style="medium"/>
      <bottom/>
    </border>
    <border>
      <left/>
      <right/>
      <top style="medium"/>
      <bottom/>
    </border>
    <border>
      <left style="medium"/>
      <right style="medium"/>
      <top style="medium"/>
      <bottom/>
    </border>
    <border>
      <left style="medium"/>
      <right style="medium"/>
      <top/>
      <bottom/>
    </border>
    <border>
      <left/>
      <right/>
      <top/>
      <bottom style="medium"/>
    </border>
    <border>
      <left/>
      <right/>
      <top style="medium"/>
      <bottom style="medium"/>
    </border>
    <border>
      <left style="medium"/>
      <right style="medium"/>
      <top style="medium"/>
      <bottom style="medium"/>
    </border>
    <border>
      <left style="medium"/>
      <right style="medium"/>
      <top style="medium"/>
      <bottom style="thin"/>
    </border>
    <border>
      <left style="double"/>
      <right style="thin"/>
      <top/>
      <bottom/>
    </border>
    <border>
      <left style="double"/>
      <right/>
      <top style="double"/>
      <bottom/>
    </border>
    <border>
      <left style="thin"/>
      <right/>
      <top style="double"/>
      <bottom/>
    </border>
    <border>
      <left style="double"/>
      <right style="thin"/>
      <top style="double"/>
      <bottom/>
    </border>
    <border>
      <left/>
      <right style="double"/>
      <top style="double"/>
      <bottom/>
    </border>
    <border>
      <left style="double"/>
      <right style="thin"/>
      <top/>
      <bottom style="thin"/>
    </border>
    <border>
      <left style="thin"/>
      <right/>
      <top/>
      <bottom style="thin"/>
    </border>
    <border>
      <left/>
      <right style="double"/>
      <top/>
      <bottom/>
    </border>
    <border>
      <left style="double"/>
      <right/>
      <top/>
      <bottom style="double"/>
    </border>
    <border>
      <left/>
      <right/>
      <top/>
      <bottom style="double"/>
    </border>
    <border>
      <left style="thin"/>
      <right style="double"/>
      <top/>
      <bottom style="double"/>
    </border>
    <border>
      <left/>
      <right/>
      <top/>
      <bottom style="thin"/>
    </border>
    <border>
      <left/>
      <right style="thin"/>
      <top/>
      <bottom style="thin"/>
    </border>
    <border>
      <left style="double"/>
      <right/>
      <top style="thin"/>
      <bottom style="double"/>
    </border>
    <border>
      <left/>
      <right/>
      <top style="thin"/>
      <bottom style="double"/>
    </border>
    <border>
      <left/>
      <right style="thin"/>
      <top style="thin"/>
      <bottom style="double"/>
    </border>
    <border>
      <left style="thin"/>
      <right/>
      <top/>
      <bottom style="double"/>
    </border>
    <border>
      <left style="thin"/>
      <right/>
      <top style="thin"/>
      <bottom style="double"/>
    </border>
    <border>
      <left/>
      <right style="double"/>
      <top/>
      <bottom style="double"/>
    </border>
    <border>
      <left style="thin"/>
      <right style="thin"/>
      <top/>
      <bottom style="double"/>
    </border>
    <border>
      <left style="double"/>
      <right style="thin"/>
      <top style="thin"/>
      <bottom style="double"/>
    </border>
    <border>
      <left/>
      <right style="double"/>
      <top style="thin"/>
      <bottom style="double"/>
    </border>
    <border>
      <left style="double"/>
      <right style="thin"/>
      <top/>
      <bottom style="double"/>
    </border>
    <border>
      <left style="thin"/>
      <right style="thin"/>
      <top/>
      <bottom style="thin"/>
    </border>
    <border>
      <left style="double"/>
      <right style="double"/>
      <top style="double"/>
      <bottom/>
    </border>
    <border>
      <left style="double"/>
      <right style="double"/>
      <top/>
      <bottom/>
    </border>
    <border>
      <left style="double"/>
      <right style="double"/>
      <top/>
      <bottom style="thin"/>
    </border>
    <border>
      <left/>
      <right style="thin"/>
      <top/>
      <bottom style="double"/>
    </border>
    <border>
      <left style="medium"/>
      <right/>
      <top/>
      <bottom/>
    </border>
    <border>
      <left style="medium"/>
      <right/>
      <top style="medium"/>
      <bottom style="medium"/>
    </border>
    <border>
      <left/>
      <right style="medium"/>
      <top style="medium"/>
      <bottom style="medium"/>
    </border>
    <border>
      <left style="thin"/>
      <right style="thin"/>
      <top style="medium"/>
      <bottom/>
    </border>
    <border>
      <left style="thin"/>
      <right style="thin"/>
      <top/>
      <bottom style="medium"/>
    </border>
    <border>
      <left style="thin"/>
      <right style="thin"/>
      <top style="medium"/>
      <bottom style="medium"/>
    </border>
    <border>
      <left style="thin"/>
      <right/>
      <top style="medium"/>
      <bottom/>
    </border>
    <border>
      <left style="thin"/>
      <right/>
      <top/>
      <bottom style="medium"/>
    </border>
    <border>
      <left style="thin"/>
      <right/>
      <top style="medium"/>
      <bottom style="medium"/>
    </border>
    <border>
      <left style="medium"/>
      <right style="medium"/>
      <top/>
      <bottom style="medium"/>
    </border>
    <border>
      <left/>
      <right style="medium"/>
      <top/>
      <bottom/>
    </border>
    <border>
      <left/>
      <right style="medium"/>
      <top/>
      <bottom style="medium"/>
    </border>
    <border>
      <left/>
      <right style="medium"/>
      <top style="medium"/>
      <bottom/>
    </border>
    <border>
      <left style="medium"/>
      <right/>
      <top/>
      <bottom style="medium"/>
    </border>
    <border>
      <left style="medium"/>
      <right style="medium"/>
      <top style="thin"/>
      <bottom style="thin"/>
    </border>
    <border>
      <left style="medium"/>
      <right style="medium"/>
      <top/>
      <bottom style="thin"/>
    </border>
    <border>
      <left/>
      <right style="medium"/>
      <top style="thin"/>
      <bottom style="thin"/>
    </border>
    <border>
      <left style="medium"/>
      <right style="medium"/>
      <top style="thin"/>
      <bottom/>
    </border>
    <border>
      <left style="medium"/>
      <right/>
      <top/>
      <bottom style="thin"/>
    </border>
    <border>
      <left style="medium"/>
      <right/>
      <top style="thin"/>
      <bottom style="thin"/>
    </border>
    <border>
      <left style="thin"/>
      <right style="double"/>
      <top/>
      <bottom/>
    </border>
    <border>
      <left/>
      <right/>
      <top style="thin"/>
      <bottom style="thin"/>
    </border>
    <border>
      <left style="thin"/>
      <right style="thin"/>
      <top style="thin"/>
      <bottom style="thin"/>
    </border>
    <border>
      <left style="double"/>
      <right/>
      <top style="thin"/>
      <bottom style="thin"/>
    </border>
    <border>
      <left style="double"/>
      <right/>
      <top style="thin"/>
      <bottom style="medium"/>
    </border>
    <border>
      <left style="double"/>
      <right style="double"/>
      <top style="thin"/>
      <bottom style="double"/>
    </border>
    <border>
      <left/>
      <right style="thin"/>
      <top style="thin"/>
      <bottom style="thin"/>
    </border>
    <border>
      <left style="thin"/>
      <right/>
      <top style="thin"/>
      <bottom style="thin"/>
    </border>
    <border>
      <left style="thin"/>
      <right style="double"/>
      <top style="double"/>
      <bottom/>
    </border>
    <border>
      <left style="thin"/>
      <right style="double"/>
      <top/>
      <bottom style="thin"/>
    </border>
    <border>
      <left/>
      <right style="double"/>
      <top style="thin"/>
      <bottom style="thin"/>
    </border>
    <border>
      <left/>
      <right style="thin"/>
      <top style="double"/>
      <bottom style="thin"/>
    </border>
    <border>
      <left/>
      <right/>
      <top style="thin"/>
      <bottom style="medium"/>
    </border>
    <border>
      <left/>
      <right style="thin"/>
      <top style="thin"/>
      <bottom style="medium"/>
    </border>
    <border>
      <left style="thin"/>
      <right/>
      <top style="thin"/>
      <bottom style="medium"/>
    </border>
    <border>
      <left/>
      <right style="double"/>
      <top style="thin"/>
      <bottom style="medium"/>
    </border>
    <border>
      <left/>
      <right style="medium"/>
      <top style="thin"/>
      <bottom/>
    </border>
    <border>
      <left/>
      <right style="medium"/>
      <top/>
      <bottom style="thin"/>
    </border>
    <border>
      <left/>
      <right style="medium"/>
      <top style="thin"/>
      <bottom style="double"/>
    </border>
    <border>
      <left/>
      <right style="medium"/>
      <top style="thin"/>
      <bottom style="medium"/>
    </border>
    <border>
      <left style="double"/>
      <right/>
      <top style="medium"/>
      <bottom style="medium"/>
    </border>
    <border>
      <left style="double"/>
      <right/>
      <top/>
      <bottom style="medium"/>
    </border>
    <border>
      <left/>
      <right style="thin"/>
      <top/>
      <bottom style="medium"/>
    </border>
    <border>
      <left/>
      <right/>
      <top style="double"/>
      <bottom style="thin"/>
    </border>
    <border>
      <left style="medium"/>
      <right/>
      <top style="thin"/>
      <bottom style="medium"/>
    </border>
    <border>
      <left style="medium"/>
      <right style="thin"/>
      <top style="thin"/>
      <bottom style="thin"/>
    </border>
    <border>
      <left style="thin"/>
      <right style="medium"/>
      <top style="thin"/>
      <bottom style="thin"/>
    </border>
    <border>
      <left/>
      <right/>
      <top style="medium"/>
      <bottom style="double"/>
    </border>
    <border>
      <left style="medium"/>
      <right/>
      <top style="medium"/>
      <bottom style="thin"/>
    </border>
    <border>
      <left/>
      <right style="medium"/>
      <top style="medium"/>
      <bottom style="thin"/>
    </border>
    <border>
      <left/>
      <right/>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0" fillId="0" borderId="0">
      <alignment/>
      <protection/>
    </xf>
    <xf numFmtId="7" fontId="0" fillId="0" borderId="0">
      <alignment/>
      <protection/>
    </xf>
    <xf numFmtId="42" fontId="0" fillId="0" borderId="0" applyFont="0" applyFill="0" applyBorder="0" applyAlignment="0" applyProtection="0"/>
    <xf numFmtId="4" fontId="0" fillId="0" borderId="0">
      <alignment/>
      <protection/>
    </xf>
    <xf numFmtId="41" fontId="0" fillId="0" borderId="0" applyFont="0" applyFill="0" applyBorder="0" applyAlignment="0" applyProtection="0"/>
    <xf numFmtId="3" fontId="0" fillId="0" borderId="0">
      <alignment/>
      <protection/>
    </xf>
    <xf numFmtId="5" fontId="0" fillId="0" borderId="0">
      <alignment/>
      <protection/>
    </xf>
    <xf numFmtId="14" fontId="0" fillId="0" borderId="0">
      <alignment/>
      <protection/>
    </xf>
    <xf numFmtId="2" fontId="0" fillId="0" borderId="0">
      <alignment/>
      <protection/>
    </xf>
    <xf numFmtId="0" fontId="1" fillId="0" borderId="0">
      <alignment/>
      <protection/>
    </xf>
    <xf numFmtId="0" fontId="2" fillId="0" borderId="0">
      <alignment/>
      <protection/>
    </xf>
    <xf numFmtId="0" fontId="0" fillId="0" borderId="1">
      <alignment/>
      <protection/>
    </xf>
  </cellStyleXfs>
  <cellXfs count="541">
    <xf numFmtId="0" fontId="0" fillId="0" borderId="0" xfId="0"/>
    <xf numFmtId="0" fontId="5" fillId="0" borderId="2" xfId="18" applyNumberFormat="1" applyFont="1" applyBorder="1" applyProtection="1">
      <alignment/>
      <protection locked="0"/>
    </xf>
    <xf numFmtId="0" fontId="2" fillId="0" borderId="2" xfId="18" applyNumberFormat="1" applyFont="1" applyBorder="1" applyProtection="1">
      <alignment/>
      <protection locked="0"/>
    </xf>
    <xf numFmtId="0" fontId="2" fillId="0" borderId="0" xfId="18" applyNumberFormat="1" applyFont="1" applyProtection="1">
      <alignment/>
      <protection locked="0"/>
    </xf>
    <xf numFmtId="0" fontId="4" fillId="0" borderId="3" xfId="18" applyNumberFormat="1" applyFont="1" applyBorder="1" applyProtection="1">
      <alignment/>
      <protection locked="0"/>
    </xf>
    <xf numFmtId="0" fontId="4" fillId="2" borderId="4" xfId="18" applyNumberFormat="1" applyFont="1" applyFill="1" applyBorder="1">
      <alignment/>
      <protection/>
    </xf>
    <xf numFmtId="0" fontId="4" fillId="2" borderId="5" xfId="18" applyNumberFormat="1" applyFont="1" applyFill="1" applyBorder="1">
      <alignment/>
      <protection/>
    </xf>
    <xf numFmtId="0" fontId="4" fillId="0" borderId="2" xfId="18" applyNumberFormat="1" applyFont="1" applyBorder="1" applyProtection="1">
      <alignment/>
      <protection locked="0"/>
    </xf>
    <xf numFmtId="0" fontId="2" fillId="0" borderId="0" xfId="18" applyNumberFormat="1" applyFont="1" applyAlignment="1" applyProtection="1">
      <alignment horizontal="right"/>
      <protection locked="0"/>
    </xf>
    <xf numFmtId="0" fontId="4" fillId="0" borderId="0" xfId="18" applyNumberFormat="1" applyFont="1" applyProtection="1">
      <alignment/>
      <protection locked="0"/>
    </xf>
    <xf numFmtId="0" fontId="4" fillId="0" borderId="2" xfId="18" applyNumberFormat="1" applyFont="1" applyBorder="1">
      <alignment/>
      <protection/>
    </xf>
    <xf numFmtId="0" fontId="4" fillId="0" borderId="0" xfId="18" applyNumberFormat="1" applyFont="1">
      <alignment/>
      <protection/>
    </xf>
    <xf numFmtId="43" fontId="22" fillId="0" borderId="6" xfId="18" applyNumberFormat="1" applyFont="1" applyBorder="1">
      <alignment/>
      <protection/>
    </xf>
    <xf numFmtId="0" fontId="5" fillId="0" borderId="2" xfId="18" applyNumberFormat="1" applyFont="1" applyBorder="1">
      <alignment/>
      <protection/>
    </xf>
    <xf numFmtId="0" fontId="5" fillId="0" borderId="0" xfId="18" applyNumberFormat="1" applyFont="1">
      <alignment/>
      <protection/>
    </xf>
    <xf numFmtId="7" fontId="4" fillId="0" borderId="0" xfId="16" applyFont="1">
      <alignment/>
      <protection/>
    </xf>
    <xf numFmtId="7" fontId="4" fillId="0" borderId="7" xfId="16" applyFont="1" applyBorder="1">
      <alignment/>
      <protection/>
    </xf>
    <xf numFmtId="0" fontId="4" fillId="0" borderId="0" xfId="0" applyFont="1"/>
    <xf numFmtId="0" fontId="4" fillId="0" borderId="0" xfId="0" applyFont="1"/>
    <xf numFmtId="0" fontId="7" fillId="0" borderId="0" xfId="18" applyNumberFormat="1" applyFont="1">
      <alignment/>
      <protection/>
    </xf>
    <xf numFmtId="0" fontId="9" fillId="0" borderId="0" xfId="18" applyNumberFormat="1" applyFont="1">
      <alignment/>
      <protection/>
    </xf>
    <xf numFmtId="0" fontId="9" fillId="0" borderId="0" xfId="18" applyNumberFormat="1" applyFont="1" applyAlignment="1">
      <alignment horizontal="center"/>
      <protection/>
    </xf>
    <xf numFmtId="0" fontId="10" fillId="0" borderId="0" xfId="0" applyFont="1"/>
    <xf numFmtId="0" fontId="9" fillId="0" borderId="0" xfId="18" applyNumberFormat="1" applyFont="1" applyAlignment="1">
      <alignment horizontal="right"/>
      <protection/>
    </xf>
    <xf numFmtId="4" fontId="4" fillId="0" borderId="0" xfId="18" applyFont="1">
      <alignment/>
      <protection/>
    </xf>
    <xf numFmtId="0" fontId="2" fillId="0" borderId="2" xfId="18" applyNumberFormat="1" applyFont="1" applyBorder="1">
      <alignment/>
      <protection/>
    </xf>
    <xf numFmtId="0" fontId="2" fillId="0" borderId="0" xfId="18" applyNumberFormat="1" applyFont="1">
      <alignment/>
      <protection/>
    </xf>
    <xf numFmtId="4" fontId="4" fillId="0" borderId="8" xfId="18" applyFont="1" applyBorder="1">
      <alignment/>
      <protection/>
    </xf>
    <xf numFmtId="4" fontId="4" fillId="0" borderId="9" xfId="18" applyFont="1" applyBorder="1">
      <alignment/>
      <protection/>
    </xf>
    <xf numFmtId="0" fontId="4" fillId="0" borderId="9" xfId="0" applyFont="1" applyBorder="1"/>
    <xf numFmtId="4" fontId="4" fillId="0" borderId="10" xfId="18" applyFont="1" applyBorder="1">
      <alignment/>
      <protection/>
    </xf>
    <xf numFmtId="4" fontId="2" fillId="0" borderId="0" xfId="18" applyFont="1" applyAlignment="1">
      <alignment horizontal="center"/>
      <protection/>
    </xf>
    <xf numFmtId="0" fontId="4" fillId="0" borderId="0" xfId="0" applyFont="1" applyAlignment="1">
      <alignment horizontal="center"/>
    </xf>
    <xf numFmtId="4" fontId="2" fillId="0" borderId="11" xfId="18" applyFont="1" applyBorder="1" applyAlignment="1">
      <alignment horizontal="center"/>
      <protection/>
    </xf>
    <xf numFmtId="4" fontId="2" fillId="0" borderId="12" xfId="18" applyFont="1" applyBorder="1">
      <alignment/>
      <protection/>
    </xf>
    <xf numFmtId="4" fontId="2" fillId="0" borderId="11" xfId="18" applyFont="1" applyBorder="1">
      <alignment/>
      <protection/>
    </xf>
    <xf numFmtId="4" fontId="2" fillId="0" borderId="13" xfId="18" applyFont="1" applyBorder="1">
      <alignment/>
      <protection/>
    </xf>
    <xf numFmtId="4" fontId="2" fillId="0" borderId="14" xfId="18" applyFont="1" applyBorder="1" applyAlignment="1">
      <alignment horizontal="center"/>
      <protection/>
    </xf>
    <xf numFmtId="4" fontId="24" fillId="0" borderId="15" xfId="18" applyFont="1" applyBorder="1" applyAlignment="1" quotePrefix="1">
      <alignment horizontal="center"/>
      <protection/>
    </xf>
    <xf numFmtId="0" fontId="8" fillId="0" borderId="2" xfId="18" applyNumberFormat="1" applyFont="1" applyBorder="1">
      <alignment/>
      <protection/>
    </xf>
    <xf numFmtId="0" fontId="8" fillId="0" borderId="0" xfId="18" applyNumberFormat="1" applyFont="1">
      <alignment/>
      <protection/>
    </xf>
    <xf numFmtId="0" fontId="21" fillId="0" borderId="0" xfId="18" applyNumberFormat="1" applyFont="1" applyAlignment="1">
      <alignment horizontal="right"/>
      <protection/>
    </xf>
    <xf numFmtId="0" fontId="21" fillId="0" borderId="2" xfId="18" applyNumberFormat="1" applyFont="1" applyBorder="1">
      <alignment/>
      <protection/>
    </xf>
    <xf numFmtId="0" fontId="21" fillId="0" borderId="0" xfId="18" applyNumberFormat="1" applyFont="1">
      <alignment/>
      <protection/>
    </xf>
    <xf numFmtId="0" fontId="13" fillId="0" borderId="2" xfId="18" applyNumberFormat="1" applyFont="1" applyBorder="1">
      <alignment/>
      <protection/>
    </xf>
    <xf numFmtId="0" fontId="13" fillId="0" borderId="0" xfId="18" applyNumberFormat="1" applyFont="1">
      <alignment/>
      <protection/>
    </xf>
    <xf numFmtId="43" fontId="22" fillId="0" borderId="16" xfId="18" applyNumberFormat="1" applyFont="1" applyBorder="1">
      <alignment/>
      <protection/>
    </xf>
    <xf numFmtId="4" fontId="2" fillId="0" borderId="14" xfId="18" applyFont="1" applyBorder="1" applyAlignment="1">
      <alignment horizontal="center"/>
      <protection/>
    </xf>
    <xf numFmtId="4" fontId="2" fillId="0" borderId="11" xfId="18" applyFont="1" applyBorder="1" applyAlignment="1">
      <alignment horizontal="center"/>
      <protection/>
    </xf>
    <xf numFmtId="0" fontId="4" fillId="0" borderId="17" xfId="18" applyNumberFormat="1" applyFont="1" applyBorder="1" applyAlignment="1">
      <alignment horizontal="center"/>
      <protection/>
    </xf>
    <xf numFmtId="0" fontId="4" fillId="0" borderId="1" xfId="18" applyNumberFormat="1" applyFont="1" applyBorder="1" applyAlignment="1">
      <alignment horizontal="center"/>
      <protection/>
    </xf>
    <xf numFmtId="0" fontId="4" fillId="0" borderId="18" xfId="18" applyNumberFormat="1" applyFont="1" applyBorder="1" applyAlignment="1">
      <alignment horizontal="center"/>
      <protection/>
    </xf>
    <xf numFmtId="0" fontId="2" fillId="0" borderId="19" xfId="18" applyNumberFormat="1" applyFont="1" applyBorder="1" applyAlignment="1">
      <alignment horizontal="center"/>
      <protection/>
    </xf>
    <xf numFmtId="0" fontId="2" fillId="0" borderId="18" xfId="18" applyNumberFormat="1" applyFont="1" applyBorder="1" applyAlignment="1">
      <alignment horizontal="center"/>
      <protection/>
    </xf>
    <xf numFmtId="0" fontId="2" fillId="0" borderId="17" xfId="18" applyNumberFormat="1" applyFont="1" applyBorder="1" applyAlignment="1">
      <alignment horizontal="center"/>
      <protection/>
    </xf>
    <xf numFmtId="0" fontId="4" fillId="0" borderId="20" xfId="18" applyNumberFormat="1" applyFont="1" applyBorder="1" applyAlignment="1">
      <alignment horizontal="center"/>
      <protection/>
    </xf>
    <xf numFmtId="0" fontId="2" fillId="0" borderId="2" xfId="18" applyNumberFormat="1" applyFont="1" applyBorder="1" applyAlignment="1">
      <alignment horizontal="center"/>
      <protection/>
    </xf>
    <xf numFmtId="0" fontId="2" fillId="0" borderId="0" xfId="18" applyNumberFormat="1" applyFont="1" applyAlignment="1">
      <alignment horizontal="center"/>
      <protection/>
    </xf>
    <xf numFmtId="0" fontId="2" fillId="0" borderId="21" xfId="18" applyNumberFormat="1" applyFont="1" applyBorder="1" applyAlignment="1">
      <alignment horizontal="center"/>
      <protection/>
    </xf>
    <xf numFmtId="0" fontId="2" fillId="0" borderId="22" xfId="18" applyNumberFormat="1" applyFont="1" applyBorder="1" applyAlignment="1">
      <alignment horizontal="center"/>
      <protection/>
    </xf>
    <xf numFmtId="0" fontId="2" fillId="0" borderId="2" xfId="18" applyNumberFormat="1" applyFont="1" applyBorder="1" applyAlignment="1">
      <alignment horizontal="center"/>
      <protection/>
    </xf>
    <xf numFmtId="0" fontId="2" fillId="0" borderId="23" xfId="18" applyNumberFormat="1" applyFont="1" applyBorder="1" applyAlignment="1">
      <alignment horizontal="center"/>
      <protection/>
    </xf>
    <xf numFmtId="0" fontId="2" fillId="0" borderId="24" xfId="18" applyNumberFormat="1" applyFont="1" applyBorder="1" applyAlignment="1">
      <alignment horizontal="centerContinuous"/>
      <protection/>
    </xf>
    <xf numFmtId="0" fontId="4" fillId="0" borderId="25" xfId="18" applyNumberFormat="1" applyFont="1" applyBorder="1" applyAlignment="1">
      <alignment horizontal="centerContinuous"/>
      <protection/>
    </xf>
    <xf numFmtId="0" fontId="2" fillId="0" borderId="6" xfId="18" applyNumberFormat="1" applyFont="1" applyBorder="1" applyAlignment="1">
      <alignment horizontal="center"/>
      <protection/>
    </xf>
    <xf numFmtId="0" fontId="2" fillId="0" borderId="16" xfId="18" applyNumberFormat="1" applyFont="1" applyBorder="1" applyAlignment="1">
      <alignment horizontal="center"/>
      <protection/>
    </xf>
    <xf numFmtId="0" fontId="2" fillId="0" borderId="26" xfId="18" applyNumberFormat="1" applyFont="1" applyBorder="1" applyAlignment="1">
      <alignment horizontal="center"/>
      <protection/>
    </xf>
    <xf numFmtId="0" fontId="13" fillId="0" borderId="18" xfId="18" applyNumberFormat="1" applyFont="1" applyBorder="1">
      <alignment/>
      <protection/>
    </xf>
    <xf numFmtId="0" fontId="4" fillId="0" borderId="19" xfId="18" applyNumberFormat="1" applyFont="1" applyBorder="1">
      <alignment/>
      <protection/>
    </xf>
    <xf numFmtId="0" fontId="4" fillId="0" borderId="18" xfId="18" applyNumberFormat="1" applyFont="1" applyBorder="1">
      <alignment/>
      <protection/>
    </xf>
    <xf numFmtId="0" fontId="4" fillId="0" borderId="17" xfId="18" applyNumberFormat="1" applyFont="1" applyBorder="1">
      <alignment/>
      <protection/>
    </xf>
    <xf numFmtId="0" fontId="4" fillId="0" borderId="20" xfId="18" applyNumberFormat="1" applyFont="1" applyBorder="1">
      <alignment/>
      <protection/>
    </xf>
    <xf numFmtId="0" fontId="4" fillId="0" borderId="6" xfId="18" applyNumberFormat="1" applyFont="1" applyBorder="1">
      <alignment/>
      <protection/>
    </xf>
    <xf numFmtId="0" fontId="4" fillId="0" borderId="16" xfId="18" applyNumberFormat="1" applyFont="1" applyBorder="1">
      <alignment/>
      <protection/>
    </xf>
    <xf numFmtId="0" fontId="4" fillId="0" borderId="6" xfId="18" applyNumberFormat="1" applyFont="1" applyBorder="1">
      <alignment/>
      <protection/>
    </xf>
    <xf numFmtId="0" fontId="4" fillId="0" borderId="23" xfId="18" applyNumberFormat="1" applyFont="1" applyBorder="1">
      <alignment/>
      <protection/>
    </xf>
    <xf numFmtId="0" fontId="8" fillId="3" borderId="2" xfId="18" applyNumberFormat="1" applyFont="1" applyFill="1" applyBorder="1">
      <alignment/>
      <protection/>
    </xf>
    <xf numFmtId="0" fontId="8" fillId="3" borderId="0" xfId="18" applyNumberFormat="1" applyFont="1" applyFill="1">
      <alignment/>
      <protection/>
    </xf>
    <xf numFmtId="0" fontId="22" fillId="3" borderId="0" xfId="18" applyNumberFormat="1" applyFont="1" applyFill="1">
      <alignment/>
      <protection/>
    </xf>
    <xf numFmtId="0" fontId="23" fillId="4" borderId="0" xfId="18" applyNumberFormat="1" applyFont="1" applyFill="1" applyAlignment="1">
      <alignment horizontal="right"/>
      <protection/>
    </xf>
    <xf numFmtId="0" fontId="5" fillId="0" borderId="3" xfId="18" applyNumberFormat="1" applyFont="1" applyBorder="1">
      <alignment/>
      <protection/>
    </xf>
    <xf numFmtId="0" fontId="5" fillId="0" borderId="27" xfId="18" applyNumberFormat="1" applyFont="1" applyBorder="1">
      <alignment/>
      <protection/>
    </xf>
    <xf numFmtId="0" fontId="4" fillId="0" borderId="27" xfId="18" applyNumberFormat="1" applyFont="1" applyBorder="1">
      <alignment/>
      <protection/>
    </xf>
    <xf numFmtId="7" fontId="4" fillId="0" borderId="28" xfId="16" applyFont="1" applyBorder="1">
      <alignment/>
      <protection/>
    </xf>
    <xf numFmtId="0" fontId="4" fillId="0" borderId="1" xfId="18" applyNumberFormat="1" applyFont="1" applyBorder="1">
      <alignment/>
      <protection/>
    </xf>
    <xf numFmtId="0" fontId="2" fillId="0" borderId="2" xfId="18" applyNumberFormat="1" applyFont="1" applyBorder="1">
      <alignment/>
      <protection/>
    </xf>
    <xf numFmtId="0" fontId="4" fillId="0" borderId="3" xfId="18" applyNumberFormat="1" applyFont="1" applyBorder="1">
      <alignment/>
      <protection/>
    </xf>
    <xf numFmtId="0" fontId="4" fillId="0" borderId="7" xfId="18" applyNumberFormat="1" applyFont="1" applyBorder="1">
      <alignment/>
      <protection/>
    </xf>
    <xf numFmtId="0" fontId="0" fillId="3" borderId="0" xfId="18" applyNumberFormat="1" applyFont="1" applyFill="1">
      <alignment/>
      <protection/>
    </xf>
    <xf numFmtId="0" fontId="2" fillId="0" borderId="24" xfId="18" applyNumberFormat="1" applyFont="1" applyBorder="1">
      <alignment/>
      <protection/>
    </xf>
    <xf numFmtId="0" fontId="2" fillId="0" borderId="25" xfId="18" applyNumberFormat="1" applyFont="1" applyBorder="1">
      <alignment/>
      <protection/>
    </xf>
    <xf numFmtId="0" fontId="4" fillId="0" borderId="25" xfId="18" applyNumberFormat="1" applyFont="1" applyBorder="1">
      <alignment/>
      <protection/>
    </xf>
    <xf numFmtId="0" fontId="4" fillId="0" borderId="5" xfId="18" applyNumberFormat="1" applyFont="1" applyBorder="1">
      <alignment/>
      <protection/>
    </xf>
    <xf numFmtId="0" fontId="2" fillId="0" borderId="29" xfId="18" applyNumberFormat="1" applyFont="1" applyBorder="1">
      <alignment/>
      <protection/>
    </xf>
    <xf numFmtId="0" fontId="2" fillId="0" borderId="30" xfId="18" applyNumberFormat="1" applyFont="1" applyBorder="1">
      <alignment/>
      <protection/>
    </xf>
    <xf numFmtId="0" fontId="4" fillId="0" borderId="30" xfId="18" applyNumberFormat="1" applyFont="1" applyBorder="1">
      <alignment/>
      <protection/>
    </xf>
    <xf numFmtId="0" fontId="4" fillId="0" borderId="31" xfId="18" applyNumberFormat="1" applyFont="1" applyBorder="1">
      <alignment/>
      <protection/>
    </xf>
    <xf numFmtId="0" fontId="0" fillId="0" borderId="18" xfId="18" applyNumberFormat="1" applyFont="1" applyBorder="1">
      <alignment/>
      <protection/>
    </xf>
    <xf numFmtId="0" fontId="4" fillId="0" borderId="24" xfId="18" applyNumberFormat="1" applyFont="1" applyBorder="1">
      <alignment/>
      <protection/>
    </xf>
    <xf numFmtId="0" fontId="21" fillId="3" borderId="0" xfId="18" applyNumberFormat="1" applyFont="1" applyFill="1">
      <alignment/>
      <protection/>
    </xf>
    <xf numFmtId="6" fontId="4" fillId="3" borderId="0" xfId="18" applyNumberFormat="1" applyFont="1" applyFill="1">
      <alignment/>
      <protection/>
    </xf>
    <xf numFmtId="0" fontId="2" fillId="0" borderId="2" xfId="18" applyNumberFormat="1" applyFont="1" applyBorder="1" applyAlignment="1">
      <alignment horizontal="left"/>
      <protection/>
    </xf>
    <xf numFmtId="0" fontId="2" fillId="0" borderId="0" xfId="18" applyNumberFormat="1" applyFont="1" applyAlignment="1">
      <alignment horizontal="left"/>
      <protection/>
    </xf>
    <xf numFmtId="0" fontId="0" fillId="0" borderId="0" xfId="0" applyFont="1"/>
    <xf numFmtId="0" fontId="14" fillId="0" borderId="0" xfId="18" applyNumberFormat="1" applyFont="1">
      <alignment/>
      <protection/>
    </xf>
    <xf numFmtId="0" fontId="14" fillId="0" borderId="0" xfId="0" applyFont="1"/>
    <xf numFmtId="0" fontId="3" fillId="0" borderId="0" xfId="0" applyFont="1"/>
    <xf numFmtId="0" fontId="9" fillId="0" borderId="0" xfId="0" applyFont="1"/>
    <xf numFmtId="0" fontId="16" fillId="0" borderId="0" xfId="0" applyFont="1"/>
    <xf numFmtId="0" fontId="12" fillId="0" borderId="0" xfId="18" applyNumberFormat="1" applyFont="1">
      <alignment/>
      <protection/>
    </xf>
    <xf numFmtId="0" fontId="5" fillId="0" borderId="0" xfId="18" applyNumberFormat="1" applyFont="1">
      <alignment/>
      <protection/>
    </xf>
    <xf numFmtId="0" fontId="12" fillId="0" borderId="0" xfId="18" applyNumberFormat="1" applyFont="1">
      <alignment/>
      <protection/>
    </xf>
    <xf numFmtId="0" fontId="16" fillId="0" borderId="0" xfId="18" applyNumberFormat="1" applyFont="1">
      <alignment/>
      <protection/>
    </xf>
    <xf numFmtId="0" fontId="16" fillId="0" borderId="0" xfId="18" applyNumberFormat="1" applyFont="1">
      <alignment/>
      <protection/>
    </xf>
    <xf numFmtId="6" fontId="16" fillId="0" borderId="0" xfId="18" applyNumberFormat="1" applyFont="1">
      <alignment/>
      <protection/>
    </xf>
    <xf numFmtId="0" fontId="18" fillId="0" borderId="0" xfId="18" applyNumberFormat="1" applyFont="1">
      <alignment/>
      <protection/>
    </xf>
    <xf numFmtId="0" fontId="17" fillId="0" borderId="0" xfId="18" applyNumberFormat="1" applyFont="1">
      <alignment/>
      <protection/>
    </xf>
    <xf numFmtId="0" fontId="18" fillId="0" borderId="0" xfId="18" applyNumberFormat="1" applyFont="1">
      <alignment/>
      <protection/>
    </xf>
    <xf numFmtId="9" fontId="37" fillId="0" borderId="11" xfId="15" applyNumberFormat="1" applyFont="1" applyBorder="1" applyAlignment="1" applyProtection="1">
      <alignment horizontal="center"/>
      <protection locked="0"/>
    </xf>
    <xf numFmtId="4" fontId="4" fillId="5" borderId="10" xfId="18" applyFont="1" applyFill="1" applyBorder="1">
      <alignment/>
      <protection/>
    </xf>
    <xf numFmtId="4" fontId="2" fillId="5" borderId="11" xfId="18" applyFont="1" applyFill="1" applyBorder="1" applyAlignment="1">
      <alignment horizontal="center"/>
      <protection/>
    </xf>
    <xf numFmtId="4" fontId="2" fillId="5" borderId="11" xfId="18" applyFont="1" applyFill="1" applyBorder="1">
      <alignment/>
      <protection/>
    </xf>
    <xf numFmtId="4" fontId="2" fillId="5" borderId="14" xfId="18" applyFont="1" applyFill="1" applyBorder="1" applyAlignment="1">
      <alignment horizontal="center"/>
      <protection/>
    </xf>
    <xf numFmtId="9" fontId="0" fillId="5" borderId="11" xfId="15" applyNumberFormat="1" applyFill="1" applyBorder="1" applyAlignment="1">
      <alignment horizontal="center"/>
      <protection/>
    </xf>
    <xf numFmtId="0" fontId="2" fillId="0" borderId="5" xfId="18" applyNumberFormat="1" applyFont="1" applyBorder="1" applyAlignment="1">
      <alignment horizontal="center"/>
      <protection/>
    </xf>
    <xf numFmtId="0" fontId="4" fillId="0" borderId="4" xfId="18" applyNumberFormat="1" applyFont="1" applyBorder="1">
      <alignment/>
      <protection/>
    </xf>
    <xf numFmtId="0" fontId="2" fillId="0" borderId="6" xfId="18" applyNumberFormat="1" applyFont="1" applyBorder="1" applyAlignment="1">
      <alignment horizontal="center"/>
      <protection/>
    </xf>
    <xf numFmtId="0" fontId="2" fillId="0" borderId="6" xfId="0" applyFont="1" applyBorder="1" applyAlignment="1">
      <alignment horizontal="center"/>
    </xf>
    <xf numFmtId="0" fontId="2" fillId="0" borderId="32" xfId="18" applyNumberFormat="1" applyFont="1" applyBorder="1" applyAlignment="1">
      <alignment horizontal="center"/>
      <protection/>
    </xf>
    <xf numFmtId="0" fontId="2" fillId="0" borderId="4" xfId="18" applyNumberFormat="1" applyFont="1" applyBorder="1" applyAlignment="1">
      <alignment horizontal="center"/>
      <protection/>
    </xf>
    <xf numFmtId="0" fontId="2" fillId="0" borderId="4" xfId="18" applyNumberFormat="1" applyFont="1" applyBorder="1" applyAlignment="1">
      <alignment horizontal="center"/>
      <protection/>
    </xf>
    <xf numFmtId="0" fontId="4" fillId="6" borderId="5" xfId="18" applyNumberFormat="1" applyFont="1" applyFill="1" applyBorder="1">
      <alignment/>
      <protection/>
    </xf>
    <xf numFmtId="0" fontId="4" fillId="6" borderId="4" xfId="18" applyNumberFormat="1" applyFont="1" applyFill="1" applyBorder="1">
      <alignment/>
      <protection/>
    </xf>
    <xf numFmtId="43" fontId="22" fillId="6" borderId="6" xfId="18" applyNumberFormat="1" applyFont="1" applyFill="1" applyBorder="1">
      <alignment/>
      <protection/>
    </xf>
    <xf numFmtId="166" fontId="0" fillId="5" borderId="11" xfId="15" applyNumberFormat="1" applyFill="1" applyBorder="1" applyAlignment="1">
      <alignment horizontal="center"/>
      <protection/>
    </xf>
    <xf numFmtId="0" fontId="20" fillId="0" borderId="0" xfId="0" applyFont="1" applyAlignment="1">
      <alignment horizontal="center"/>
    </xf>
    <xf numFmtId="0" fontId="25" fillId="0" borderId="0" xfId="0" applyFont="1" applyAlignment="1">
      <alignment horizontal="center"/>
    </xf>
    <xf numFmtId="0" fontId="25" fillId="0" borderId="0" xfId="0" applyFont="1"/>
    <xf numFmtId="0" fontId="26" fillId="0" borderId="0" xfId="18" applyNumberFormat="1" applyFont="1">
      <alignment/>
      <protection/>
    </xf>
    <xf numFmtId="0" fontId="25" fillId="0" borderId="0" xfId="18" applyNumberFormat="1" applyFont="1">
      <alignment/>
      <protection/>
    </xf>
    <xf numFmtId="0" fontId="25" fillId="0" borderId="12" xfId="0" applyFont="1" applyBorder="1" applyAlignment="1">
      <alignment horizontal="center"/>
    </xf>
    <xf numFmtId="0" fontId="20" fillId="0" borderId="12" xfId="0" applyFont="1" applyBorder="1" applyAlignment="1">
      <alignment horizontal="center"/>
    </xf>
    <xf numFmtId="165" fontId="0" fillId="0" borderId="6" xfId="18" applyNumberFormat="1" applyFont="1" applyBorder="1">
      <alignment/>
      <protection/>
    </xf>
    <xf numFmtId="165" fontId="0" fillId="0" borderId="32" xfId="18" applyNumberFormat="1" applyFont="1" applyBorder="1">
      <alignment/>
      <protection/>
    </xf>
    <xf numFmtId="165" fontId="0" fillId="6" borderId="32" xfId="18" applyNumberFormat="1" applyFont="1" applyFill="1" applyBorder="1">
      <alignment/>
      <protection/>
    </xf>
    <xf numFmtId="165" fontId="0" fillId="0" borderId="16" xfId="18" applyNumberFormat="1" applyFont="1" applyBorder="1">
      <alignment/>
      <protection/>
    </xf>
    <xf numFmtId="166" fontId="22" fillId="0" borderId="6" xfId="18" applyNumberFormat="1" applyFont="1" applyBorder="1">
      <alignment/>
      <protection/>
    </xf>
    <xf numFmtId="166" fontId="4" fillId="2" borderId="4" xfId="18" applyNumberFormat="1" applyFont="1" applyFill="1" applyBorder="1">
      <alignment/>
      <protection/>
    </xf>
    <xf numFmtId="166" fontId="22" fillId="0" borderId="23" xfId="18" applyNumberFormat="1" applyFont="1" applyBorder="1">
      <alignment/>
      <protection/>
    </xf>
    <xf numFmtId="166" fontId="22" fillId="0" borderId="6" xfId="18" applyNumberFormat="1" applyFont="1" applyBorder="1" applyProtection="1">
      <alignment/>
      <protection locked="0"/>
    </xf>
    <xf numFmtId="166" fontId="22" fillId="0" borderId="23" xfId="18" applyNumberFormat="1" applyFont="1" applyBorder="1" applyProtection="1">
      <alignment/>
      <protection locked="0"/>
    </xf>
    <xf numFmtId="166" fontId="0" fillId="0" borderId="33" xfId="16" applyNumberFormat="1" applyFont="1" applyBorder="1">
      <alignment/>
      <protection/>
    </xf>
    <xf numFmtId="166" fontId="0" fillId="0" borderId="18" xfId="18" applyNumberFormat="1" applyFont="1" applyBorder="1">
      <alignment/>
      <protection/>
    </xf>
    <xf numFmtId="166" fontId="0" fillId="0" borderId="5" xfId="18" applyNumberFormat="1" applyFont="1" applyBorder="1">
      <alignment/>
      <protection/>
    </xf>
    <xf numFmtId="166" fontId="0" fillId="0" borderId="23" xfId="18" applyNumberFormat="1" applyFont="1" applyBorder="1">
      <alignment/>
      <protection/>
    </xf>
    <xf numFmtId="166" fontId="0" fillId="0" borderId="32" xfId="18" applyNumberFormat="1" applyFont="1" applyBorder="1">
      <alignment/>
      <protection/>
    </xf>
    <xf numFmtId="166" fontId="0" fillId="0" borderId="34" xfId="18" applyNumberFormat="1" applyFont="1" applyBorder="1">
      <alignment/>
      <protection/>
    </xf>
    <xf numFmtId="166" fontId="0" fillId="0" borderId="2" xfId="18" applyNumberFormat="1" applyFont="1" applyBorder="1">
      <alignment/>
      <protection/>
    </xf>
    <xf numFmtId="166" fontId="0" fillId="0" borderId="24" xfId="18" applyNumberFormat="1" applyFont="1" applyBorder="1">
      <alignment/>
      <protection/>
    </xf>
    <xf numFmtId="166" fontId="0" fillId="2" borderId="35" xfId="18" applyNumberFormat="1" applyFont="1" applyFill="1" applyBorder="1">
      <alignment/>
      <protection/>
    </xf>
    <xf numFmtId="165" fontId="22" fillId="0" borderId="6" xfId="18" applyNumberFormat="1" applyFont="1" applyBorder="1">
      <alignment/>
      <protection/>
    </xf>
    <xf numFmtId="165" fontId="22" fillId="0" borderId="16" xfId="18" applyNumberFormat="1" applyFont="1" applyBorder="1">
      <alignment/>
      <protection/>
    </xf>
    <xf numFmtId="165" fontId="22" fillId="0" borderId="6" xfId="18" applyNumberFormat="1" applyFont="1" applyBorder="1" applyAlignment="1">
      <alignment horizontal="center"/>
      <protection/>
    </xf>
    <xf numFmtId="165" fontId="0" fillId="2" borderId="4" xfId="18" applyNumberFormat="1" applyFont="1" applyFill="1" applyBorder="1">
      <alignment/>
      <protection/>
    </xf>
    <xf numFmtId="165" fontId="22" fillId="0" borderId="23" xfId="18" applyNumberFormat="1" applyFont="1" applyBorder="1">
      <alignment/>
      <protection/>
    </xf>
    <xf numFmtId="165" fontId="8" fillId="0" borderId="22" xfId="18" applyNumberFormat="1" applyFont="1" applyBorder="1">
      <alignment/>
      <protection/>
    </xf>
    <xf numFmtId="165" fontId="0" fillId="0" borderId="21" xfId="18" applyNumberFormat="1" applyFont="1" applyBorder="1">
      <alignment/>
      <protection/>
    </xf>
    <xf numFmtId="165" fontId="0" fillId="0" borderId="22" xfId="18" applyNumberFormat="1" applyFont="1" applyBorder="1">
      <alignment/>
      <protection/>
    </xf>
    <xf numFmtId="165" fontId="0" fillId="0" borderId="23" xfId="18" applyNumberFormat="1" applyBorder="1">
      <alignment/>
      <protection/>
    </xf>
    <xf numFmtId="165" fontId="8" fillId="0" borderId="6" xfId="18" applyNumberFormat="1" applyFont="1" applyBorder="1">
      <alignment/>
      <protection/>
    </xf>
    <xf numFmtId="165" fontId="0" fillId="0" borderId="33" xfId="16" applyNumberFormat="1" applyFont="1" applyBorder="1">
      <alignment/>
      <protection/>
    </xf>
    <xf numFmtId="165" fontId="0" fillId="0" borderId="36" xfId="16" applyNumberFormat="1" applyFont="1" applyBorder="1">
      <alignment/>
      <protection/>
    </xf>
    <xf numFmtId="165" fontId="4" fillId="0" borderId="18" xfId="18" applyNumberFormat="1" applyFont="1" applyBorder="1">
      <alignment/>
      <protection/>
    </xf>
    <xf numFmtId="165" fontId="4" fillId="0" borderId="19" xfId="18" applyNumberFormat="1" applyFont="1" applyBorder="1">
      <alignment/>
      <protection/>
    </xf>
    <xf numFmtId="165" fontId="0" fillId="0" borderId="6" xfId="18" applyNumberFormat="1" applyBorder="1">
      <alignment/>
      <protection/>
    </xf>
    <xf numFmtId="165" fontId="0" fillId="0" borderId="16" xfId="18" applyNumberFormat="1" applyBorder="1">
      <alignment/>
      <protection/>
    </xf>
    <xf numFmtId="165" fontId="22" fillId="2" borderId="4" xfId="18" applyNumberFormat="1" applyFont="1" applyFill="1" applyBorder="1">
      <alignment/>
      <protection/>
    </xf>
    <xf numFmtId="165" fontId="0" fillId="0" borderId="37" xfId="18" applyNumberFormat="1" applyFont="1" applyBorder="1">
      <alignment/>
      <protection/>
    </xf>
    <xf numFmtId="165" fontId="0" fillId="0" borderId="23" xfId="18" applyNumberFormat="1" applyFont="1" applyBorder="1">
      <alignment/>
      <protection/>
    </xf>
    <xf numFmtId="165" fontId="0" fillId="0" borderId="18" xfId="18" applyNumberFormat="1" applyFont="1" applyBorder="1">
      <alignment/>
      <protection/>
    </xf>
    <xf numFmtId="165" fontId="0" fillId="0" borderId="19" xfId="18" applyNumberFormat="1" applyFont="1" applyBorder="1">
      <alignment/>
      <protection/>
    </xf>
    <xf numFmtId="43" fontId="22" fillId="2" borderId="4" xfId="18" applyNumberFormat="1" applyFont="1" applyFill="1" applyBorder="1">
      <alignment/>
      <protection/>
    </xf>
    <xf numFmtId="166" fontId="22" fillId="0" borderId="16" xfId="18" applyNumberFormat="1" applyFont="1" applyBorder="1">
      <alignment/>
      <protection/>
    </xf>
    <xf numFmtId="166" fontId="22" fillId="0" borderId="16" xfId="18" applyNumberFormat="1" applyFont="1" applyBorder="1" applyProtection="1">
      <alignment/>
      <protection locked="0"/>
    </xf>
    <xf numFmtId="166" fontId="0" fillId="0" borderId="19" xfId="18" applyNumberFormat="1" applyFont="1" applyBorder="1">
      <alignment/>
      <protection/>
    </xf>
    <xf numFmtId="166" fontId="0" fillId="0" borderId="38" xfId="18" applyNumberFormat="1" applyFont="1" applyBorder="1">
      <alignment/>
      <protection/>
    </xf>
    <xf numFmtId="42" fontId="0" fillId="0" borderId="6" xfId="18" applyNumberFormat="1" applyFont="1" applyBorder="1">
      <alignment/>
      <protection/>
    </xf>
    <xf numFmtId="42" fontId="0" fillId="0" borderId="16" xfId="18" applyNumberFormat="1" applyFont="1" applyBorder="1">
      <alignment/>
      <protection/>
    </xf>
    <xf numFmtId="42" fontId="4" fillId="2" borderId="4" xfId="18" applyNumberFormat="1" applyFont="1" applyFill="1" applyBorder="1">
      <alignment/>
      <protection/>
    </xf>
    <xf numFmtId="42" fontId="0" fillId="0" borderId="23" xfId="18" applyNumberFormat="1" applyFont="1" applyBorder="1">
      <alignment/>
      <protection/>
    </xf>
    <xf numFmtId="165" fontId="22" fillId="0" borderId="4" xfId="18" applyNumberFormat="1" applyFont="1" applyBorder="1">
      <alignment/>
      <protection/>
    </xf>
    <xf numFmtId="165" fontId="4" fillId="6" borderId="4" xfId="18" applyNumberFormat="1" applyFont="1" applyFill="1" applyBorder="1">
      <alignment/>
      <protection/>
    </xf>
    <xf numFmtId="165" fontId="0" fillId="0" borderId="39" xfId="18" applyNumberFormat="1" applyFont="1" applyBorder="1">
      <alignment/>
      <protection/>
    </xf>
    <xf numFmtId="165" fontId="0" fillId="0" borderId="4" xfId="18" applyNumberFormat="1" applyFont="1" applyBorder="1">
      <alignment/>
      <protection/>
    </xf>
    <xf numFmtId="165" fontId="4" fillId="0" borderId="5" xfId="18" applyNumberFormat="1" applyFont="1" applyBorder="1">
      <alignment/>
      <protection/>
    </xf>
    <xf numFmtId="165" fontId="0" fillId="0" borderId="4" xfId="18" applyNumberFormat="1" applyBorder="1">
      <alignment/>
      <protection/>
    </xf>
    <xf numFmtId="41" fontId="4" fillId="6" borderId="4" xfId="18" applyNumberFormat="1" applyFont="1" applyFill="1" applyBorder="1">
      <alignment/>
      <protection/>
    </xf>
    <xf numFmtId="166" fontId="22" fillId="0" borderId="4" xfId="18" applyNumberFormat="1" applyFont="1" applyBorder="1">
      <alignment/>
      <protection/>
    </xf>
    <xf numFmtId="166" fontId="22" fillId="6" borderId="6" xfId="18" applyNumberFormat="1" applyFont="1" applyFill="1" applyBorder="1">
      <alignment/>
      <protection/>
    </xf>
    <xf numFmtId="0" fontId="4" fillId="0" borderId="2" xfId="0" applyFont="1" applyBorder="1" applyProtection="1">
      <protection locked="0"/>
    </xf>
    <xf numFmtId="0" fontId="4" fillId="0" borderId="3" xfId="18" applyNumberFormat="1" applyFont="1" applyBorder="1" applyProtection="1">
      <alignment/>
      <protection locked="0"/>
    </xf>
    <xf numFmtId="166" fontId="0" fillId="0" borderId="0" xfId="18" applyNumberFormat="1" applyFont="1">
      <alignment/>
      <protection/>
    </xf>
    <xf numFmtId="166" fontId="0" fillId="0" borderId="25" xfId="18" applyNumberFormat="1" applyFont="1" applyBorder="1">
      <alignment/>
      <protection/>
    </xf>
    <xf numFmtId="0" fontId="2" fillId="4" borderId="19" xfId="18" applyNumberFormat="1" applyFont="1" applyFill="1" applyBorder="1" applyAlignment="1">
      <alignment horizontal="center"/>
      <protection/>
    </xf>
    <xf numFmtId="0" fontId="2" fillId="4" borderId="18" xfId="18" applyNumberFormat="1" applyFont="1" applyFill="1" applyBorder="1" applyAlignment="1">
      <alignment horizontal="center"/>
      <protection/>
    </xf>
    <xf numFmtId="0" fontId="2" fillId="4" borderId="21" xfId="18" applyNumberFormat="1" applyFont="1" applyFill="1" applyBorder="1" applyAlignment="1">
      <alignment horizontal="center"/>
      <protection/>
    </xf>
    <xf numFmtId="0" fontId="2" fillId="4" borderId="22" xfId="18" applyNumberFormat="1" applyFont="1" applyFill="1" applyBorder="1" applyAlignment="1">
      <alignment horizontal="center"/>
      <protection/>
    </xf>
    <xf numFmtId="0" fontId="2" fillId="4" borderId="6" xfId="18" applyNumberFormat="1" applyFont="1" applyFill="1" applyBorder="1" applyAlignment="1">
      <alignment horizontal="center"/>
      <protection/>
    </xf>
    <xf numFmtId="0" fontId="2" fillId="4" borderId="40" xfId="18" applyNumberFormat="1" applyFont="1" applyFill="1" applyBorder="1" applyAlignment="1">
      <alignment horizontal="center"/>
      <protection/>
    </xf>
    <xf numFmtId="0" fontId="2" fillId="4" borderId="41" xfId="18" applyNumberFormat="1" applyFont="1" applyFill="1" applyBorder="1" applyAlignment="1">
      <alignment horizontal="center"/>
      <protection/>
    </xf>
    <xf numFmtId="0" fontId="2" fillId="4" borderId="41" xfId="18" applyNumberFormat="1" applyFont="1" applyFill="1" applyBorder="1" applyAlignment="1">
      <alignment horizontal="center"/>
      <protection/>
    </xf>
    <xf numFmtId="0" fontId="4" fillId="0" borderId="40" xfId="18" applyNumberFormat="1" applyFont="1" applyBorder="1">
      <alignment/>
      <protection/>
    </xf>
    <xf numFmtId="0" fontId="4" fillId="0" borderId="41" xfId="18" applyNumberFormat="1" applyFont="1" applyBorder="1">
      <alignment/>
      <protection/>
    </xf>
    <xf numFmtId="165" fontId="22" fillId="0" borderId="41" xfId="18" applyNumberFormat="1" applyFont="1" applyBorder="1" applyAlignment="1">
      <alignment horizontal="center"/>
      <protection/>
    </xf>
    <xf numFmtId="165" fontId="0" fillId="0" borderId="42" xfId="18" applyNumberFormat="1" applyFont="1" applyBorder="1">
      <alignment/>
      <protection/>
    </xf>
    <xf numFmtId="165" fontId="0" fillId="0" borderId="41" xfId="18" applyNumberFormat="1" applyFont="1" applyBorder="1">
      <alignment/>
      <protection/>
    </xf>
    <xf numFmtId="165" fontId="4" fillId="0" borderId="40" xfId="18" applyNumberFormat="1" applyFont="1" applyBorder="1">
      <alignment/>
      <protection/>
    </xf>
    <xf numFmtId="165" fontId="0" fillId="0" borderId="41" xfId="18" applyNumberFormat="1" applyBorder="1">
      <alignment/>
      <protection/>
    </xf>
    <xf numFmtId="165" fontId="22" fillId="0" borderId="41" xfId="18" applyNumberFormat="1" applyFont="1" applyBorder="1">
      <alignment/>
      <protection/>
    </xf>
    <xf numFmtId="166" fontId="0" fillId="0" borderId="43" xfId="18" applyNumberFormat="1" applyFont="1" applyBorder="1">
      <alignment/>
      <protection/>
    </xf>
    <xf numFmtId="42" fontId="4" fillId="2" borderId="6" xfId="18" applyNumberFormat="1" applyFont="1" applyFill="1" applyBorder="1">
      <alignment/>
      <protection/>
    </xf>
    <xf numFmtId="42" fontId="0" fillId="0" borderId="4" xfId="18" applyNumberFormat="1" applyFont="1" applyBorder="1">
      <alignment/>
      <protection/>
    </xf>
    <xf numFmtId="166" fontId="0" fillId="0" borderId="35" xfId="18" applyNumberFormat="1" applyFont="1" applyBorder="1">
      <alignment/>
      <protection/>
    </xf>
    <xf numFmtId="0" fontId="2" fillId="0" borderId="4" xfId="0" applyFont="1" applyBorder="1" applyAlignment="1">
      <alignment horizontal="center"/>
    </xf>
    <xf numFmtId="0" fontId="2" fillId="0" borderId="39" xfId="18" applyNumberFormat="1" applyFont="1" applyBorder="1" applyAlignment="1">
      <alignment horizontal="center"/>
      <protection/>
    </xf>
    <xf numFmtId="165" fontId="22" fillId="0" borderId="4" xfId="18" applyNumberFormat="1" applyFont="1" applyBorder="1" applyAlignment="1">
      <alignment horizontal="center"/>
      <protection/>
    </xf>
    <xf numFmtId="166" fontId="22" fillId="0" borderId="41" xfId="18" applyNumberFormat="1" applyFont="1" applyBorder="1" applyProtection="1">
      <alignment/>
      <protection locked="0"/>
    </xf>
    <xf numFmtId="166" fontId="4" fillId="6" borderId="4" xfId="18" applyNumberFormat="1" applyFont="1" applyFill="1" applyBorder="1">
      <alignment/>
      <protection/>
    </xf>
    <xf numFmtId="166" fontId="22" fillId="2" borderId="4" xfId="18" applyNumberFormat="1" applyFont="1" applyFill="1" applyBorder="1">
      <alignment/>
      <protection/>
    </xf>
    <xf numFmtId="166" fontId="0" fillId="5" borderId="0" xfId="18" applyNumberFormat="1" applyFont="1" applyFill="1">
      <alignment/>
      <protection/>
    </xf>
    <xf numFmtId="166" fontId="0" fillId="5" borderId="25" xfId="18" applyNumberFormat="1" applyFont="1" applyFill="1" applyBorder="1">
      <alignment/>
      <protection/>
    </xf>
    <xf numFmtId="166" fontId="4" fillId="2" borderId="6" xfId="18" applyNumberFormat="1" applyFont="1" applyFill="1" applyBorder="1">
      <alignment/>
      <protection/>
    </xf>
    <xf numFmtId="166" fontId="0" fillId="5" borderId="30" xfId="18" applyNumberFormat="1" applyFont="1" applyFill="1" applyBorder="1">
      <alignment/>
      <protection/>
    </xf>
    <xf numFmtId="3" fontId="0" fillId="0" borderId="44" xfId="18" applyNumberFormat="1" applyFont="1" applyBorder="1" applyAlignment="1">
      <alignment horizontal="center"/>
      <protection/>
    </xf>
    <xf numFmtId="9" fontId="0" fillId="0" borderId="11" xfId="15" applyNumberFormat="1" applyFont="1" applyBorder="1" applyAlignment="1">
      <alignment horizontal="center"/>
      <protection/>
    </xf>
    <xf numFmtId="41" fontId="0" fillId="0" borderId="11" xfId="15" applyNumberFormat="1" applyFont="1" applyBorder="1" applyAlignment="1">
      <alignment horizontal="center"/>
      <protection/>
    </xf>
    <xf numFmtId="0" fontId="2" fillId="7" borderId="45" xfId="0" applyFont="1" applyFill="1" applyBorder="1"/>
    <xf numFmtId="0" fontId="4" fillId="7" borderId="13" xfId="0" applyFont="1" applyFill="1" applyBorder="1"/>
    <xf numFmtId="0" fontId="4" fillId="7" borderId="46" xfId="0" applyFont="1" applyFill="1" applyBorder="1"/>
    <xf numFmtId="166" fontId="4" fillId="2" borderId="4" xfId="18" applyNumberFormat="1" applyFont="1" applyFill="1" applyBorder="1" applyProtection="1">
      <alignment/>
      <protection locked="0"/>
    </xf>
    <xf numFmtId="0" fontId="21" fillId="0" borderId="0" xfId="0" applyFont="1"/>
    <xf numFmtId="0" fontId="21" fillId="0" borderId="45" xfId="0" applyFont="1" applyBorder="1" applyAlignment="1">
      <alignment horizontal="center"/>
    </xf>
    <xf numFmtId="0" fontId="21" fillId="0" borderId="13" xfId="0" applyFont="1" applyBorder="1" applyAlignment="1">
      <alignment horizontal="center"/>
    </xf>
    <xf numFmtId="0" fontId="0" fillId="0" borderId="47"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12" xfId="0" applyFont="1" applyBorder="1"/>
    <xf numFmtId="0" fontId="0" fillId="0" borderId="48" xfId="0" applyBorder="1" applyAlignment="1">
      <alignment horizontal="center"/>
    </xf>
    <xf numFmtId="0" fontId="0" fillId="0" borderId="12" xfId="0" applyBorder="1" applyAlignment="1">
      <alignment horizontal="center"/>
    </xf>
    <xf numFmtId="0" fontId="0" fillId="0" borderId="13" xfId="0" applyFont="1" applyBorder="1"/>
    <xf numFmtId="0" fontId="0" fillId="0" borderId="49" xfId="0" applyBorder="1" applyAlignment="1">
      <alignment horizontal="center"/>
    </xf>
    <xf numFmtId="0" fontId="0" fillId="4" borderId="0" xfId="0" applyFill="1" applyAlignment="1">
      <alignment horizontal="center"/>
    </xf>
    <xf numFmtId="0" fontId="0" fillId="4" borderId="4" xfId="0" applyFill="1" applyBorder="1" applyAlignment="1">
      <alignment horizontal="center"/>
    </xf>
    <xf numFmtId="0" fontId="0" fillId="0" borderId="50" xfId="0" applyBorder="1" applyAlignment="1">
      <alignment horizontal="center"/>
    </xf>
    <xf numFmtId="0" fontId="0" fillId="0" borderId="6" xfId="0" applyBorder="1" applyAlignment="1">
      <alignment horizontal="center"/>
    </xf>
    <xf numFmtId="0" fontId="0" fillId="4" borderId="6" xfId="0" applyFill="1"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11" xfId="0" applyBorder="1" applyAlignment="1">
      <alignment horizontal="center"/>
    </xf>
    <xf numFmtId="0" fontId="0" fillId="4" borderId="11" xfId="0" applyFill="1" applyBorder="1" applyAlignment="1">
      <alignment horizontal="center"/>
    </xf>
    <xf numFmtId="0" fontId="0" fillId="0" borderId="53" xfId="0" applyBorder="1" applyAlignment="1">
      <alignment horizontal="center"/>
    </xf>
    <xf numFmtId="0" fontId="0" fillId="0" borderId="14" xfId="0" applyBorder="1" applyAlignment="1">
      <alignment horizontal="center"/>
    </xf>
    <xf numFmtId="0" fontId="21" fillId="0" borderId="14" xfId="0" applyFont="1" applyBorder="1" applyAlignment="1">
      <alignment horizontal="center"/>
    </xf>
    <xf numFmtId="0" fontId="21" fillId="0" borderId="7" xfId="18" applyNumberFormat="1" applyFont="1" applyBorder="1" applyProtection="1">
      <alignment/>
      <protection locked="0"/>
    </xf>
    <xf numFmtId="0" fontId="4" fillId="0" borderId="54" xfId="0" applyFont="1" applyBorder="1" applyAlignment="1">
      <alignment horizontal="center"/>
    </xf>
    <xf numFmtId="0" fontId="4" fillId="0" borderId="55" xfId="0" applyFont="1" applyBorder="1"/>
    <xf numFmtId="0" fontId="4" fillId="0" borderId="46" xfId="0" applyFont="1" applyBorder="1"/>
    <xf numFmtId="0" fontId="21" fillId="0" borderId="28" xfId="18" applyNumberFormat="1" applyFont="1" applyBorder="1" applyProtection="1">
      <alignment/>
      <protection locked="0"/>
    </xf>
    <xf numFmtId="0" fontId="0" fillId="0" borderId="8" xfId="0" applyBorder="1"/>
    <xf numFmtId="0" fontId="0" fillId="0" borderId="9" xfId="0" applyBorder="1"/>
    <xf numFmtId="0" fontId="0" fillId="0" borderId="56" xfId="0" applyBorder="1"/>
    <xf numFmtId="0" fontId="38" fillId="0" borderId="44" xfId="0" applyFont="1" applyBorder="1" applyAlignment="1">
      <alignment horizontal="left"/>
    </xf>
    <xf numFmtId="0" fontId="0" fillId="0" borderId="54" xfId="0" applyBorder="1"/>
    <xf numFmtId="0" fontId="0" fillId="0" borderId="44" xfId="0" applyBorder="1" applyAlignment="1">
      <alignment horizontal="center"/>
    </xf>
    <xf numFmtId="0" fontId="0" fillId="0" borderId="57" xfId="0" applyBorder="1" applyAlignment="1">
      <alignment horizontal="center"/>
    </xf>
    <xf numFmtId="0" fontId="0" fillId="0" borderId="12" xfId="0" applyBorder="1"/>
    <xf numFmtId="0" fontId="0" fillId="0" borderId="55" xfId="0" applyBorder="1"/>
    <xf numFmtId="3" fontId="0" fillId="0" borderId="0" xfId="18" applyNumberFormat="1">
      <alignment/>
      <protection/>
    </xf>
    <xf numFmtId="42" fontId="4" fillId="0" borderId="0" xfId="0" applyNumberFormat="1" applyFont="1"/>
    <xf numFmtId="0" fontId="4" fillId="0" borderId="27" xfId="0" applyFont="1" applyBorder="1"/>
    <xf numFmtId="166" fontId="0" fillId="0" borderId="7" xfId="18" applyNumberFormat="1" applyFont="1" applyBorder="1">
      <alignment/>
      <protection/>
    </xf>
    <xf numFmtId="0" fontId="21" fillId="0" borderId="7" xfId="18" applyNumberFormat="1" applyFont="1" applyBorder="1">
      <alignment/>
      <protection/>
    </xf>
    <xf numFmtId="166" fontId="22" fillId="6" borderId="6" xfId="18" applyNumberFormat="1" applyFont="1" applyFill="1" applyBorder="1" applyProtection="1">
      <alignment/>
      <protection locked="0"/>
    </xf>
    <xf numFmtId="167" fontId="0" fillId="0" borderId="0" xfId="18" applyNumberFormat="1" applyAlignment="1">
      <alignment horizontal="center"/>
      <protection/>
    </xf>
    <xf numFmtId="10" fontId="0" fillId="0" borderId="0" xfId="15" applyAlignment="1">
      <alignment horizontal="center"/>
      <protection/>
    </xf>
    <xf numFmtId="0" fontId="0" fillId="0" borderId="0" xfId="18" applyNumberFormat="1" quotePrefix="1">
      <alignment/>
      <protection/>
    </xf>
    <xf numFmtId="0" fontId="2" fillId="0" borderId="0" xfId="0" applyFont="1" applyAlignment="1" quotePrefix="1">
      <alignment horizontal="right"/>
    </xf>
    <xf numFmtId="9" fontId="2" fillId="0" borderId="6" xfId="0" applyNumberFormat="1" applyFont="1" applyBorder="1" applyAlignment="1">
      <alignment horizontal="center"/>
    </xf>
    <xf numFmtId="41" fontId="37" fillId="0" borderId="11" xfId="18" applyNumberFormat="1" applyFont="1" applyBorder="1" applyProtection="1">
      <alignment/>
      <protection locked="0"/>
    </xf>
    <xf numFmtId="165" fontId="4" fillId="0" borderId="0" xfId="0" applyNumberFormat="1" applyFont="1"/>
    <xf numFmtId="166" fontId="0" fillId="0" borderId="0" xfId="18" applyNumberFormat="1">
      <alignment/>
      <protection/>
    </xf>
    <xf numFmtId="0" fontId="39" fillId="0" borderId="0" xfId="0" applyFont="1" applyAlignment="1">
      <alignment horizontal="center"/>
    </xf>
    <xf numFmtId="0" fontId="2" fillId="4" borderId="16" xfId="18" applyNumberFormat="1" applyFont="1" applyFill="1" applyBorder="1" applyAlignment="1">
      <alignment horizontal="center"/>
      <protection/>
    </xf>
    <xf numFmtId="0" fontId="2" fillId="0" borderId="16" xfId="18" applyNumberFormat="1" applyFont="1" applyBorder="1" applyAlignment="1">
      <alignment horizontal="center"/>
      <protection/>
    </xf>
    <xf numFmtId="0" fontId="4" fillId="0" borderId="2" xfId="0" applyFont="1" applyBorder="1" applyProtection="1">
      <protection locked="0"/>
    </xf>
    <xf numFmtId="0" fontId="9" fillId="0" borderId="0" xfId="18" applyNumberFormat="1" applyFont="1">
      <alignment/>
      <protection/>
    </xf>
    <xf numFmtId="0" fontId="2" fillId="0" borderId="0" xfId="0" applyFont="1"/>
    <xf numFmtId="167" fontId="21" fillId="0" borderId="0" xfId="18" applyNumberFormat="1" applyFont="1" applyAlignment="1">
      <alignment horizontal="center"/>
      <protection/>
    </xf>
    <xf numFmtId="10" fontId="21" fillId="0" borderId="0" xfId="15" applyFont="1" applyAlignment="1">
      <alignment horizontal="center"/>
      <protection/>
    </xf>
    <xf numFmtId="0" fontId="9" fillId="8" borderId="12" xfId="18" applyNumberFormat="1" applyFont="1" applyFill="1" applyBorder="1">
      <alignment/>
      <protection/>
    </xf>
    <xf numFmtId="0" fontId="9" fillId="8" borderId="12" xfId="18" applyNumberFormat="1" applyFont="1" applyFill="1" applyBorder="1" applyProtection="1">
      <alignment/>
      <protection locked="0"/>
    </xf>
    <xf numFmtId="0" fontId="9" fillId="8" borderId="12" xfId="18" applyNumberFormat="1" applyFont="1" applyFill="1" applyBorder="1">
      <alignment/>
      <protection/>
    </xf>
    <xf numFmtId="0" fontId="9" fillId="8" borderId="0" xfId="18" applyNumberFormat="1" applyFont="1" applyFill="1" applyAlignment="1">
      <alignment horizontal="center"/>
      <protection/>
    </xf>
    <xf numFmtId="0" fontId="9" fillId="8" borderId="0" xfId="18" applyNumberFormat="1" applyFont="1" applyFill="1">
      <alignment/>
      <protection/>
    </xf>
    <xf numFmtId="41" fontId="37" fillId="0" borderId="58" xfId="18" applyNumberFormat="1" applyFont="1" applyBorder="1" applyProtection="1">
      <alignment/>
      <protection locked="0"/>
    </xf>
    <xf numFmtId="42" fontId="0" fillId="6" borderId="58" xfId="18" applyNumberFormat="1" applyFill="1" applyBorder="1">
      <alignment/>
      <protection/>
    </xf>
    <xf numFmtId="41" fontId="0" fillId="6" borderId="58" xfId="18" applyNumberFormat="1" applyFill="1" applyBorder="1">
      <alignment/>
      <protection/>
    </xf>
    <xf numFmtId="1" fontId="37" fillId="0" borderId="59" xfId="18" applyNumberFormat="1" applyFont="1" applyBorder="1" applyAlignment="1" applyProtection="1">
      <alignment horizontal="center"/>
      <protection locked="0"/>
    </xf>
    <xf numFmtId="1" fontId="37" fillId="0" borderId="11" xfId="18" applyNumberFormat="1" applyFont="1" applyBorder="1" applyAlignment="1" applyProtection="1">
      <alignment horizontal="center"/>
      <protection locked="0"/>
    </xf>
    <xf numFmtId="9" fontId="37" fillId="0" borderId="59" xfId="15" applyNumberFormat="1" applyFont="1" applyBorder="1" applyAlignment="1" applyProtection="1">
      <alignment horizontal="center"/>
      <protection locked="0"/>
    </xf>
    <xf numFmtId="41" fontId="0" fillId="6" borderId="60" xfId="18" applyNumberFormat="1" applyFill="1" applyBorder="1">
      <alignment/>
      <protection/>
    </xf>
    <xf numFmtId="41" fontId="37" fillId="0" borderId="61" xfId="18" applyNumberFormat="1" applyFont="1" applyBorder="1" applyProtection="1">
      <alignment/>
      <protection locked="0"/>
    </xf>
    <xf numFmtId="0" fontId="6" fillId="0" borderId="0" xfId="18" applyNumberFormat="1" applyFont="1" applyProtection="1">
      <alignment/>
      <protection locked="0"/>
    </xf>
    <xf numFmtId="0" fontId="4" fillId="0" borderId="14" xfId="18" applyNumberFormat="1" applyFont="1" applyBorder="1" applyAlignment="1" applyProtection="1">
      <alignment horizontal="center"/>
      <protection locked="0"/>
    </xf>
    <xf numFmtId="42" fontId="0" fillId="0" borderId="59" xfId="15" applyNumberFormat="1" applyFont="1" applyBorder="1" applyAlignment="1">
      <alignment horizontal="center"/>
      <protection/>
    </xf>
    <xf numFmtId="3" fontId="0" fillId="0" borderId="62" xfId="18" applyNumberFormat="1" applyFont="1" applyBorder="1" applyAlignment="1">
      <alignment horizontal="center"/>
      <protection/>
    </xf>
    <xf numFmtId="9" fontId="0" fillId="0" borderId="59" xfId="15" applyNumberFormat="1" applyFont="1" applyBorder="1" applyAlignment="1">
      <alignment horizontal="center"/>
      <protection/>
    </xf>
    <xf numFmtId="41" fontId="0" fillId="0" borderId="58" xfId="15" applyNumberFormat="1" applyFont="1" applyBorder="1" applyAlignment="1">
      <alignment horizontal="center"/>
      <protection/>
    </xf>
    <xf numFmtId="3" fontId="0" fillId="0" borderId="63" xfId="18" applyNumberFormat="1" applyFont="1" applyBorder="1" applyAlignment="1">
      <alignment horizontal="center"/>
      <protection/>
    </xf>
    <xf numFmtId="9" fontId="0" fillId="0" borderId="58" xfId="15" applyNumberFormat="1" applyFont="1" applyBorder="1" applyAlignment="1">
      <alignment horizontal="center"/>
      <protection/>
    </xf>
    <xf numFmtId="41" fontId="4" fillId="0" borderId="14" xfId="18" applyNumberFormat="1" applyFont="1" applyBorder="1" applyAlignment="1" applyProtection="1">
      <alignment horizontal="center"/>
      <protection locked="0"/>
    </xf>
    <xf numFmtId="41" fontId="4" fillId="0" borderId="14" xfId="18" applyNumberFormat="1" applyFont="1" applyBorder="1" applyAlignment="1" applyProtection="1">
      <alignment horizontal="center"/>
      <protection locked="0"/>
    </xf>
    <xf numFmtId="7" fontId="0" fillId="0" borderId="14" xfId="16" applyBorder="1" applyProtection="1">
      <alignment/>
      <protection locked="0"/>
    </xf>
    <xf numFmtId="0" fontId="21" fillId="0" borderId="0" xfId="18" applyNumberFormat="1" applyFont="1" applyProtection="1">
      <alignment/>
      <protection locked="0"/>
    </xf>
    <xf numFmtId="0" fontId="4" fillId="0" borderId="0" xfId="0" applyFont="1" applyProtection="1">
      <protection locked="0"/>
    </xf>
    <xf numFmtId="0" fontId="10" fillId="0" borderId="0" xfId="0" applyFont="1" applyProtection="1">
      <protection locked="0"/>
    </xf>
    <xf numFmtId="0" fontId="9" fillId="0" borderId="0" xfId="0" applyFont="1" applyProtection="1">
      <protection locked="0"/>
    </xf>
    <xf numFmtId="0" fontId="4" fillId="0" borderId="0" xfId="0" applyFont="1" applyAlignment="1" applyProtection="1">
      <alignment horizontal="center"/>
      <protection locked="0"/>
    </xf>
    <xf numFmtId="0" fontId="0" fillId="0" borderId="0" xfId="0" applyFont="1" applyProtection="1">
      <protection locked="0"/>
    </xf>
    <xf numFmtId="0" fontId="0" fillId="0" borderId="0" xfId="0" applyFont="1" applyAlignment="1" applyProtection="1">
      <alignment wrapText="1"/>
      <protection locked="0"/>
    </xf>
    <xf numFmtId="0" fontId="4" fillId="0" borderId="0" xfId="0" applyFont="1" applyProtection="1">
      <protection locked="0"/>
    </xf>
    <xf numFmtId="41" fontId="37" fillId="0" borderId="59" xfId="18" applyNumberFormat="1" applyFont="1" applyBorder="1" applyProtection="1">
      <alignment/>
      <protection locked="0"/>
    </xf>
    <xf numFmtId="42" fontId="0" fillId="0" borderId="64" xfId="16" applyNumberFormat="1" applyFont="1" applyBorder="1">
      <alignment/>
      <protection/>
    </xf>
    <xf numFmtId="42" fontId="22" fillId="6" borderId="6" xfId="18" applyNumberFormat="1" applyFont="1" applyFill="1" applyBorder="1">
      <alignment/>
      <protection/>
    </xf>
    <xf numFmtId="2" fontId="21" fillId="4" borderId="65" xfId="15" applyNumberFormat="1" applyFont="1" applyFill="1" applyBorder="1" applyAlignment="1" applyProtection="1">
      <alignment horizontal="center"/>
      <protection locked="0"/>
    </xf>
    <xf numFmtId="0" fontId="2" fillId="0" borderId="27" xfId="0" applyFont="1" applyBorder="1" applyAlignment="1">
      <alignment horizontal="center"/>
    </xf>
    <xf numFmtId="0" fontId="4" fillId="0" borderId="0" xfId="0" applyFont="1" quotePrefix="1"/>
    <xf numFmtId="0" fontId="1" fillId="0" borderId="0" xfId="0" applyFont="1"/>
    <xf numFmtId="4" fontId="4" fillId="6" borderId="10" xfId="18" applyFont="1" applyFill="1" applyBorder="1">
      <alignment/>
      <protection/>
    </xf>
    <xf numFmtId="41" fontId="37" fillId="6" borderId="59" xfId="18" applyNumberFormat="1" applyFont="1" applyFill="1" applyBorder="1">
      <alignment/>
      <protection/>
    </xf>
    <xf numFmtId="4" fontId="4" fillId="6" borderId="44" xfId="18" applyFont="1" applyFill="1" applyBorder="1">
      <alignment/>
      <protection/>
    </xf>
    <xf numFmtId="1" fontId="37" fillId="6" borderId="59" xfId="18" applyNumberFormat="1" applyFont="1" applyFill="1" applyBorder="1" applyAlignment="1">
      <alignment horizontal="center"/>
      <protection/>
    </xf>
    <xf numFmtId="9" fontId="37" fillId="6" borderId="59" xfId="15" applyNumberFormat="1" applyFont="1" applyFill="1" applyBorder="1" applyAlignment="1">
      <alignment horizontal="center"/>
      <protection/>
    </xf>
    <xf numFmtId="42" fontId="0" fillId="6" borderId="59" xfId="15" applyNumberFormat="1" applyFont="1" applyFill="1" applyBorder="1" applyAlignment="1">
      <alignment horizontal="center"/>
      <protection/>
    </xf>
    <xf numFmtId="3" fontId="0" fillId="6" borderId="62" xfId="18" applyNumberFormat="1" applyFont="1" applyFill="1" applyBorder="1" applyAlignment="1">
      <alignment horizontal="center"/>
      <protection/>
    </xf>
    <xf numFmtId="9" fontId="0" fillId="6" borderId="59" xfId="15" applyNumberFormat="1" applyFont="1" applyFill="1" applyBorder="1" applyAlignment="1">
      <alignment horizontal="center"/>
      <protection/>
    </xf>
    <xf numFmtId="0" fontId="21" fillId="0" borderId="12" xfId="18" applyNumberFormat="1" applyFont="1" applyBorder="1" applyProtection="1">
      <alignment/>
      <protection locked="0"/>
    </xf>
    <xf numFmtId="0" fontId="4" fillId="0" borderId="12" xfId="0" applyFont="1" applyBorder="1"/>
    <xf numFmtId="0" fontId="4" fillId="0" borderId="7" xfId="18" applyNumberFormat="1" applyFont="1" applyBorder="1" applyProtection="1">
      <alignment/>
      <protection locked="0"/>
    </xf>
    <xf numFmtId="3" fontId="21" fillId="9" borderId="12" xfId="18" applyNumberFormat="1" applyFont="1" applyFill="1" applyBorder="1" applyProtection="1">
      <alignment/>
      <protection locked="0"/>
    </xf>
    <xf numFmtId="0" fontId="2" fillId="0" borderId="66" xfId="18" applyNumberFormat="1" applyFont="1" applyBorder="1" applyAlignment="1" applyProtection="1">
      <alignment horizontal="center"/>
      <protection locked="0"/>
    </xf>
    <xf numFmtId="0" fontId="4" fillId="0" borderId="21" xfId="18" applyNumberFormat="1" applyFont="1" applyBorder="1" applyProtection="1">
      <alignment/>
      <protection locked="0"/>
    </xf>
    <xf numFmtId="0" fontId="2" fillId="0" borderId="21" xfId="18" applyNumberFormat="1" applyFont="1" applyBorder="1" applyAlignment="1" applyProtection="1">
      <alignment horizontal="center"/>
      <protection locked="0"/>
    </xf>
    <xf numFmtId="0" fontId="39" fillId="0" borderId="2" xfId="18" applyNumberFormat="1" applyFont="1" applyBorder="1" applyAlignment="1" applyProtection="1">
      <alignment horizontal="center"/>
      <protection locked="0"/>
    </xf>
    <xf numFmtId="0" fontId="40" fillId="0" borderId="2" xfId="18" applyNumberFormat="1" applyFont="1" applyBorder="1" applyAlignment="1" applyProtection="1">
      <alignment horizontal="center"/>
      <protection locked="0"/>
    </xf>
    <xf numFmtId="0" fontId="41" fillId="0" borderId="0" xfId="0" applyFont="1"/>
    <xf numFmtId="0" fontId="2" fillId="0" borderId="0" xfId="0" applyFont="1" applyProtection="1">
      <protection locked="0"/>
    </xf>
    <xf numFmtId="0" fontId="2" fillId="0" borderId="27" xfId="0" applyFont="1" applyBorder="1"/>
    <xf numFmtId="0" fontId="23" fillId="0" borderId="0" xfId="0" applyFont="1"/>
    <xf numFmtId="0" fontId="22" fillId="0" borderId="0" xfId="18" applyNumberFormat="1" applyFont="1" quotePrefix="1">
      <alignment/>
      <protection/>
    </xf>
    <xf numFmtId="0" fontId="4" fillId="0" borderId="25" xfId="0" applyFont="1" applyBorder="1"/>
    <xf numFmtId="4" fontId="0" fillId="0" borderId="67" xfId="18" applyBorder="1" applyAlignment="1" applyProtection="1">
      <alignment horizontal="left"/>
      <protection locked="0"/>
    </xf>
    <xf numFmtId="4" fontId="0" fillId="0" borderId="68" xfId="18" applyBorder="1" applyAlignment="1" applyProtection="1">
      <alignment horizontal="left"/>
      <protection locked="0"/>
    </xf>
    <xf numFmtId="166" fontId="22" fillId="0" borderId="42" xfId="18" applyNumberFormat="1" applyFont="1" applyBorder="1" applyProtection="1">
      <alignment/>
      <protection locked="0"/>
    </xf>
    <xf numFmtId="165" fontId="0" fillId="0" borderId="69" xfId="18" applyNumberFormat="1" applyFont="1" applyBorder="1">
      <alignment/>
      <protection/>
    </xf>
    <xf numFmtId="166" fontId="22" fillId="0" borderId="21" xfId="18" applyNumberFormat="1" applyFont="1" applyBorder="1" applyProtection="1">
      <alignment/>
      <protection locked="0"/>
    </xf>
    <xf numFmtId="3" fontId="0" fillId="0" borderId="65" xfId="18" applyNumberFormat="1" applyBorder="1">
      <alignment/>
      <protection/>
    </xf>
    <xf numFmtId="0" fontId="0" fillId="0" borderId="27" xfId="0" applyFont="1" applyBorder="1" applyAlignment="1">
      <alignment horizontal="center"/>
    </xf>
    <xf numFmtId="0" fontId="0" fillId="0" borderId="28" xfId="0" applyFont="1" applyBorder="1" applyAlignment="1">
      <alignment horizontal="center"/>
    </xf>
    <xf numFmtId="3" fontId="0" fillId="0" borderId="70" xfId="18" applyNumberFormat="1" applyBorder="1">
      <alignment/>
      <protection/>
    </xf>
    <xf numFmtId="0" fontId="0" fillId="0" borderId="7" xfId="0" applyFont="1" applyBorder="1"/>
    <xf numFmtId="3" fontId="0" fillId="0" borderId="27" xfId="18" applyNumberFormat="1" applyBorder="1">
      <alignment/>
      <protection/>
    </xf>
    <xf numFmtId="0" fontId="0" fillId="0" borderId="22" xfId="0" applyFont="1" applyBorder="1" applyAlignment="1">
      <alignment horizontal="center"/>
    </xf>
    <xf numFmtId="168" fontId="0" fillId="0" borderId="71" xfId="0" applyNumberFormat="1" applyFont="1" applyBorder="1" applyAlignment="1">
      <alignment horizontal="center"/>
    </xf>
    <xf numFmtId="0" fontId="0" fillId="0" borderId="17" xfId="0" applyFont="1" applyBorder="1"/>
    <xf numFmtId="0" fontId="0" fillId="0" borderId="72" xfId="0" applyFont="1" applyBorder="1" applyAlignment="1">
      <alignment horizontal="center"/>
    </xf>
    <xf numFmtId="0" fontId="0" fillId="0" borderId="2" xfId="0" applyFont="1" applyBorder="1"/>
    <xf numFmtId="0" fontId="0" fillId="0" borderId="73" xfId="0" applyFont="1" applyBorder="1" applyAlignment="1">
      <alignment horizontal="center"/>
    </xf>
    <xf numFmtId="3" fontId="0" fillId="0" borderId="74" xfId="18" applyNumberFormat="1" applyBorder="1">
      <alignment/>
      <protection/>
    </xf>
    <xf numFmtId="0" fontId="0" fillId="0" borderId="24" xfId="0" applyFont="1" applyBorder="1"/>
    <xf numFmtId="0" fontId="0" fillId="0" borderId="25" xfId="0" applyFont="1" applyBorder="1"/>
    <xf numFmtId="0" fontId="0" fillId="0" borderId="75" xfId="0" applyFont="1" applyBorder="1" applyAlignment="1">
      <alignment horizontal="center"/>
    </xf>
    <xf numFmtId="3" fontId="0" fillId="0" borderId="25" xfId="18" applyNumberFormat="1" applyBorder="1">
      <alignment/>
      <protection/>
    </xf>
    <xf numFmtId="3" fontId="0" fillId="0" borderId="43" xfId="18" applyNumberFormat="1" applyBorder="1">
      <alignment/>
      <protection/>
    </xf>
    <xf numFmtId="3" fontId="0" fillId="0" borderId="34" xfId="18" applyNumberFormat="1" applyBorder="1">
      <alignment/>
      <protection/>
    </xf>
    <xf numFmtId="3" fontId="0" fillId="0" borderId="76" xfId="18" applyNumberFormat="1" applyBorder="1">
      <alignment/>
      <protection/>
    </xf>
    <xf numFmtId="3" fontId="0" fillId="0" borderId="77" xfId="18" applyNumberFormat="1" applyBorder="1">
      <alignment/>
      <protection/>
    </xf>
    <xf numFmtId="168" fontId="0" fillId="0" borderId="78" xfId="0" applyNumberFormat="1" applyFont="1" applyBorder="1" applyAlignment="1">
      <alignment horizontal="center"/>
    </xf>
    <xf numFmtId="3" fontId="0" fillId="0" borderId="79" xfId="18" applyNumberFormat="1" applyBorder="1">
      <alignment/>
      <protection/>
    </xf>
    <xf numFmtId="0" fontId="4" fillId="0" borderId="22" xfId="0" applyFont="1" applyBorder="1"/>
    <xf numFmtId="166" fontId="0" fillId="0" borderId="26" xfId="18" applyNumberFormat="1" applyFont="1" applyBorder="1">
      <alignment/>
      <protection/>
    </xf>
    <xf numFmtId="166" fontId="0" fillId="0" borderId="64" xfId="18" applyNumberFormat="1" applyFont="1" applyBorder="1">
      <alignment/>
      <protection/>
    </xf>
    <xf numFmtId="42" fontId="0" fillId="0" borderId="64" xfId="18" applyNumberFormat="1" applyFont="1" applyBorder="1">
      <alignment/>
      <protection/>
    </xf>
    <xf numFmtId="0" fontId="4" fillId="0" borderId="65" xfId="0" applyFont="1" applyBorder="1"/>
    <xf numFmtId="4" fontId="0" fillId="0" borderId="63" xfId="18" applyBorder="1" applyAlignment="1" applyProtection="1">
      <alignment horizontal="left"/>
      <protection locked="0"/>
    </xf>
    <xf numFmtId="4" fontId="0" fillId="0" borderId="60" xfId="18" applyBorder="1" applyAlignment="1" applyProtection="1">
      <alignment horizontal="left"/>
      <protection locked="0"/>
    </xf>
    <xf numFmtId="4" fontId="0" fillId="0" borderId="65" xfId="18" applyBorder="1" applyAlignment="1" applyProtection="1">
      <alignment horizontal="left"/>
      <protection locked="0"/>
    </xf>
    <xf numFmtId="41" fontId="37" fillId="0" borderId="80" xfId="18" applyNumberFormat="1" applyFont="1" applyBorder="1" applyProtection="1">
      <alignment/>
      <protection locked="0"/>
    </xf>
    <xf numFmtId="41" fontId="37" fillId="0" borderId="54" xfId="18" applyNumberFormat="1" applyFont="1" applyBorder="1" applyProtection="1">
      <alignment/>
      <protection locked="0"/>
    </xf>
    <xf numFmtId="41" fontId="37" fillId="0" borderId="81" xfId="18" applyNumberFormat="1" applyFont="1" applyBorder="1" applyProtection="1">
      <alignment/>
      <protection locked="0"/>
    </xf>
    <xf numFmtId="41" fontId="37" fillId="0" borderId="60" xfId="18" applyNumberFormat="1" applyFont="1" applyBorder="1" applyProtection="1">
      <alignment/>
      <protection locked="0"/>
    </xf>
    <xf numFmtId="10" fontId="21" fillId="4" borderId="0" xfId="15" applyFont="1" applyFill="1">
      <alignment/>
      <protection/>
    </xf>
    <xf numFmtId="4" fontId="2" fillId="0" borderId="44" xfId="18" applyFont="1" applyBorder="1" applyAlignment="1">
      <alignment horizontal="center"/>
      <protection/>
    </xf>
    <xf numFmtId="4" fontId="2" fillId="0" borderId="57" xfId="18" applyFont="1" applyBorder="1">
      <alignment/>
      <protection/>
    </xf>
    <xf numFmtId="4" fontId="2" fillId="0" borderId="45" xfId="18" applyFont="1" applyBorder="1">
      <alignment/>
      <protection/>
    </xf>
    <xf numFmtId="4" fontId="27" fillId="0" borderId="15" xfId="18" applyFont="1" applyBorder="1" applyAlignment="1" quotePrefix="1">
      <alignment horizontal="center"/>
      <protection/>
    </xf>
    <xf numFmtId="44" fontId="0" fillId="6" borderId="0" xfId="18" applyNumberFormat="1" applyFill="1">
      <alignment/>
      <protection/>
    </xf>
    <xf numFmtId="41" fontId="0" fillId="6" borderId="11" xfId="18" applyNumberFormat="1" applyFill="1" applyBorder="1">
      <alignment/>
      <protection/>
    </xf>
    <xf numFmtId="4" fontId="2" fillId="0" borderId="57" xfId="18" applyFont="1" applyBorder="1" applyAlignment="1">
      <alignment horizontal="left"/>
      <protection/>
    </xf>
    <xf numFmtId="4" fontId="2" fillId="0" borderId="12" xfId="18" applyFont="1" applyBorder="1" applyAlignment="1">
      <alignment horizontal="left"/>
      <protection/>
    </xf>
    <xf numFmtId="4" fontId="2" fillId="0" borderId="12" xfId="18" applyFont="1" applyBorder="1" applyAlignment="1">
      <alignment horizontal="right"/>
      <protection/>
    </xf>
    <xf numFmtId="165" fontId="21" fillId="6" borderId="14" xfId="16" applyNumberFormat="1" applyFont="1" applyFill="1" applyBorder="1">
      <alignment/>
      <protection/>
    </xf>
    <xf numFmtId="4" fontId="0" fillId="10" borderId="14" xfId="18" applyFont="1" applyFill="1" applyBorder="1">
      <alignment/>
      <protection/>
    </xf>
    <xf numFmtId="4" fontId="0" fillId="11" borderId="14" xfId="18" applyFont="1" applyFill="1" applyBorder="1">
      <alignment/>
      <protection/>
    </xf>
    <xf numFmtId="42" fontId="0" fillId="0" borderId="0" xfId="18" applyNumberFormat="1" applyFont="1">
      <alignment/>
      <protection/>
    </xf>
    <xf numFmtId="166" fontId="22" fillId="6" borderId="32" xfId="18" applyNumberFormat="1" applyFont="1" applyFill="1" applyBorder="1">
      <alignment/>
      <protection/>
    </xf>
    <xf numFmtId="165" fontId="0" fillId="2" borderId="35" xfId="18" applyNumberFormat="1" applyFont="1" applyFill="1" applyBorder="1">
      <alignment/>
      <protection/>
    </xf>
    <xf numFmtId="0" fontId="5" fillId="0" borderId="0" xfId="18" applyNumberFormat="1" applyFont="1" applyProtection="1">
      <alignment/>
      <protection locked="0"/>
    </xf>
    <xf numFmtId="0" fontId="13" fillId="0" borderId="0" xfId="18" applyNumberFormat="1" applyFont="1" applyProtection="1">
      <alignment/>
      <protection locked="0"/>
    </xf>
    <xf numFmtId="0" fontId="2" fillId="0" borderId="45" xfId="18" applyNumberFormat="1" applyFont="1" applyBorder="1">
      <alignment/>
      <protection/>
    </xf>
    <xf numFmtId="0" fontId="2" fillId="0" borderId="13" xfId="18" applyNumberFormat="1" applyFont="1" applyBorder="1">
      <alignment/>
      <protection/>
    </xf>
    <xf numFmtId="4" fontId="4" fillId="0" borderId="13" xfId="18" applyFont="1" applyBorder="1">
      <alignment/>
      <protection/>
    </xf>
    <xf numFmtId="0" fontId="4" fillId="0" borderId="13" xfId="0" applyFont="1" applyBorder="1"/>
    <xf numFmtId="0" fontId="5" fillId="5" borderId="44" xfId="18" applyNumberFormat="1" applyFont="1" applyFill="1" applyBorder="1" applyProtection="1">
      <alignment/>
      <protection locked="0"/>
    </xf>
    <xf numFmtId="0" fontId="4" fillId="5" borderId="0" xfId="0" applyFont="1" applyFill="1"/>
    <xf numFmtId="0" fontId="4" fillId="5" borderId="54" xfId="0" applyFont="1" applyFill="1" applyBorder="1" applyProtection="1">
      <protection locked="0"/>
    </xf>
    <xf numFmtId="0" fontId="13" fillId="0" borderId="44" xfId="18" applyNumberFormat="1" applyFont="1" applyBorder="1" applyProtection="1">
      <alignment/>
      <protection locked="0"/>
    </xf>
    <xf numFmtId="0" fontId="4" fillId="0" borderId="54" xfId="0" applyFont="1" applyBorder="1" applyProtection="1">
      <protection locked="0"/>
    </xf>
    <xf numFmtId="0" fontId="5" fillId="0" borderId="44" xfId="18" applyNumberFormat="1" applyFont="1" applyBorder="1" applyProtection="1">
      <alignment/>
      <protection locked="0"/>
    </xf>
    <xf numFmtId="0" fontId="2" fillId="0" borderId="81" xfId="0" applyFont="1" applyBorder="1" applyAlignment="1">
      <alignment horizontal="center"/>
    </xf>
    <xf numFmtId="5" fontId="0" fillId="0" borderId="60" xfId="16" applyNumberFormat="1" applyBorder="1" applyAlignment="1">
      <alignment horizontal="center"/>
      <protection/>
    </xf>
    <xf numFmtId="3" fontId="0" fillId="0" borderId="60" xfId="16" applyNumberFormat="1" applyBorder="1" applyAlignment="1">
      <alignment horizontal="center"/>
      <protection/>
    </xf>
    <xf numFmtId="5" fontId="0" fillId="0" borderId="82" xfId="16" applyNumberFormat="1" applyBorder="1" applyAlignment="1">
      <alignment horizontal="center"/>
      <protection/>
    </xf>
    <xf numFmtId="0" fontId="5" fillId="0" borderId="57" xfId="18" applyNumberFormat="1" applyFont="1" applyBorder="1" applyProtection="1">
      <alignment/>
      <protection locked="0"/>
    </xf>
    <xf numFmtId="5" fontId="0" fillId="0" borderId="83" xfId="16" applyNumberFormat="1" applyBorder="1" applyAlignment="1">
      <alignment horizontal="center"/>
      <protection/>
    </xf>
    <xf numFmtId="0" fontId="9" fillId="0" borderId="27" xfId="18" applyNumberFormat="1" applyFont="1" applyBorder="1" applyAlignment="1" applyProtection="1">
      <alignment horizontal="center"/>
      <protection locked="0"/>
    </xf>
    <xf numFmtId="0" fontId="9" fillId="0" borderId="27" xfId="18" applyNumberFormat="1" applyFont="1" applyBorder="1">
      <alignment/>
      <protection/>
    </xf>
    <xf numFmtId="0" fontId="10" fillId="0" borderId="27" xfId="0" applyFont="1" applyBorder="1"/>
    <xf numFmtId="0" fontId="4" fillId="0" borderId="2" xfId="18" applyNumberFormat="1" applyFont="1" applyBorder="1" applyProtection="1">
      <alignment/>
      <protection locked="0"/>
    </xf>
    <xf numFmtId="166" fontId="0" fillId="0" borderId="1" xfId="18" applyNumberFormat="1" applyFont="1" applyBorder="1">
      <alignment/>
      <protection/>
    </xf>
    <xf numFmtId="166" fontId="8" fillId="0" borderId="16" xfId="18" applyNumberFormat="1" applyFont="1" applyBorder="1">
      <alignment/>
      <protection/>
    </xf>
    <xf numFmtId="166" fontId="21" fillId="0" borderId="6" xfId="18" applyNumberFormat="1" applyFont="1" applyBorder="1" applyAlignment="1" quotePrefix="1">
      <alignment horizontal="center"/>
      <protection/>
    </xf>
    <xf numFmtId="166" fontId="0" fillId="0" borderId="72" xfId="18" applyNumberFormat="1" applyFont="1" applyBorder="1">
      <alignment/>
      <protection/>
    </xf>
    <xf numFmtId="0" fontId="4" fillId="0" borderId="32" xfId="18" applyNumberFormat="1" applyFont="1" applyBorder="1">
      <alignment/>
      <protection/>
    </xf>
    <xf numFmtId="166" fontId="4" fillId="2" borderId="7" xfId="18" applyNumberFormat="1" applyFont="1" applyFill="1" applyBorder="1">
      <alignment/>
      <protection/>
    </xf>
    <xf numFmtId="166" fontId="0" fillId="6" borderId="14" xfId="18" applyNumberFormat="1" applyFont="1" applyFill="1" applyBorder="1">
      <alignment/>
      <protection/>
    </xf>
    <xf numFmtId="166" fontId="0" fillId="12" borderId="44" xfId="0" applyNumberFormat="1" applyFont="1" applyFill="1" applyBorder="1" applyAlignment="1">
      <alignment horizontal="justify" vertical="center" wrapText="1"/>
    </xf>
    <xf numFmtId="166" fontId="0" fillId="12" borderId="0" xfId="0" applyNumberFormat="1" applyFont="1" applyFill="1" applyAlignment="1">
      <alignment horizontal="justify" vertical="center" wrapText="1"/>
    </xf>
    <xf numFmtId="0" fontId="16" fillId="0" borderId="0" xfId="18" applyNumberFormat="1" applyFont="1" applyAlignment="1">
      <alignment horizontal="justify" wrapText="1"/>
      <protection/>
    </xf>
    <xf numFmtId="4" fontId="0" fillId="0" borderId="63" xfId="18" applyBorder="1" applyAlignment="1" applyProtection="1">
      <alignment horizontal="left"/>
      <protection locked="0"/>
    </xf>
    <xf numFmtId="4" fontId="0" fillId="0" borderId="65" xfId="18" applyBorder="1" applyAlignment="1" applyProtection="1">
      <alignment horizontal="left"/>
      <protection locked="0"/>
    </xf>
    <xf numFmtId="0" fontId="4" fillId="0" borderId="84" xfId="18" applyNumberFormat="1" applyFont="1" applyBorder="1" applyProtection="1">
      <alignment/>
      <protection locked="0"/>
    </xf>
    <xf numFmtId="0" fontId="4" fillId="0" borderId="46" xfId="18" applyNumberFormat="1" applyFont="1" applyBorder="1" applyProtection="1">
      <alignment/>
      <protection locked="0"/>
    </xf>
    <xf numFmtId="0" fontId="4" fillId="0" borderId="45" xfId="18" applyNumberFormat="1" applyFont="1" applyBorder="1" applyAlignment="1" applyProtection="1">
      <alignment horizontal="center"/>
      <protection locked="0"/>
    </xf>
    <xf numFmtId="0" fontId="4" fillId="0" borderId="46" xfId="18" applyNumberFormat="1" applyFont="1" applyBorder="1" applyAlignment="1" applyProtection="1">
      <alignment horizontal="center"/>
      <protection locked="0"/>
    </xf>
    <xf numFmtId="0" fontId="8" fillId="3" borderId="85" xfId="18" applyNumberFormat="1" applyFont="1" applyFill="1" applyBorder="1">
      <alignment/>
      <protection/>
    </xf>
    <xf numFmtId="0" fontId="8" fillId="3" borderId="12" xfId="18" applyNumberFormat="1" applyFont="1" applyFill="1" applyBorder="1">
      <alignment/>
      <protection/>
    </xf>
    <xf numFmtId="0" fontId="8" fillId="3" borderId="86" xfId="18" applyNumberFormat="1" applyFont="1" applyFill="1" applyBorder="1">
      <alignment/>
      <protection/>
    </xf>
    <xf numFmtId="10" fontId="2" fillId="0" borderId="27" xfId="15" applyFont="1" applyBorder="1" applyAlignment="1">
      <alignment horizontal="center"/>
      <protection/>
    </xf>
    <xf numFmtId="0" fontId="4" fillId="0" borderId="45" xfId="18" applyNumberFormat="1" applyFont="1" applyBorder="1" applyProtection="1">
      <alignment/>
      <protection locked="0"/>
    </xf>
    <xf numFmtId="0" fontId="21" fillId="0" borderId="0" xfId="18" applyNumberFormat="1" applyFont="1" applyProtection="1">
      <alignment/>
      <protection locked="0"/>
    </xf>
    <xf numFmtId="0" fontId="0" fillId="0" borderId="87" xfId="0" applyFont="1" applyBorder="1" applyAlignment="1">
      <alignment horizontal="center"/>
    </xf>
    <xf numFmtId="0" fontId="9" fillId="8" borderId="12" xfId="18" applyNumberFormat="1" applyFont="1" applyFill="1" applyBorder="1" applyAlignment="1">
      <alignment horizontal="left"/>
      <protection/>
    </xf>
    <xf numFmtId="4" fontId="0" fillId="0" borderId="60" xfId="18" applyBorder="1" applyAlignment="1" applyProtection="1">
      <alignment horizontal="left"/>
      <protection locked="0"/>
    </xf>
    <xf numFmtId="3" fontId="42" fillId="0" borderId="76" xfId="18" applyNumberFormat="1" applyFont="1" applyBorder="1" applyAlignment="1" applyProtection="1" quotePrefix="1">
      <alignment horizontal="center"/>
      <protection locked="0"/>
    </xf>
    <xf numFmtId="0" fontId="4" fillId="0" borderId="65" xfId="0" applyFont="1" applyBorder="1"/>
    <xf numFmtId="0" fontId="5" fillId="0" borderId="63" xfId="18" applyNumberFormat="1" applyFont="1" applyBorder="1" applyAlignment="1" applyProtection="1">
      <alignment horizontal="center"/>
      <protection locked="0"/>
    </xf>
    <xf numFmtId="0" fontId="5" fillId="0" borderId="65" xfId="18" applyNumberFormat="1" applyFont="1" applyBorder="1" applyAlignment="1" applyProtection="1">
      <alignment horizontal="center"/>
      <protection locked="0"/>
    </xf>
    <xf numFmtId="0" fontId="2" fillId="0" borderId="62" xfId="18" applyNumberFormat="1" applyFont="1" applyBorder="1" applyAlignment="1" applyProtection="1">
      <alignment horizontal="center"/>
      <protection locked="0"/>
    </xf>
    <xf numFmtId="0" fontId="2" fillId="0" borderId="27" xfId="18" applyNumberFormat="1" applyFont="1" applyBorder="1" applyAlignment="1" applyProtection="1">
      <alignment horizontal="center"/>
      <protection locked="0"/>
    </xf>
    <xf numFmtId="0" fontId="2" fillId="0" borderId="27" xfId="0" applyFont="1" applyBorder="1" applyAlignment="1">
      <alignment horizontal="center"/>
    </xf>
    <xf numFmtId="4" fontId="8" fillId="3" borderId="8" xfId="18" applyFont="1" applyFill="1" applyBorder="1" applyAlignment="1">
      <alignment horizontal="center" wrapText="1"/>
      <protection/>
    </xf>
    <xf numFmtId="4" fontId="8" fillId="3" borderId="9" xfId="18" applyFont="1" applyFill="1" applyBorder="1" applyAlignment="1">
      <alignment horizontal="center" wrapText="1"/>
      <protection/>
    </xf>
    <xf numFmtId="4" fontId="8" fillId="3" borderId="56" xfId="18" applyFont="1" applyFill="1" applyBorder="1" applyAlignment="1">
      <alignment horizontal="center" wrapText="1"/>
      <protection/>
    </xf>
    <xf numFmtId="4" fontId="43" fillId="0" borderId="88" xfId="18" applyFont="1" applyBorder="1" applyAlignment="1">
      <alignment horizontal="center"/>
      <protection/>
    </xf>
    <xf numFmtId="4" fontId="43" fillId="0" borderId="83" xfId="18" applyFont="1" applyBorder="1" applyAlignment="1">
      <alignment horizontal="center"/>
      <protection/>
    </xf>
    <xf numFmtId="4" fontId="0" fillId="0" borderId="89" xfId="18" applyBorder="1" applyAlignment="1" applyProtection="1">
      <alignment horizontal="left"/>
      <protection locked="0"/>
    </xf>
    <xf numFmtId="4" fontId="0" fillId="0" borderId="71" xfId="18" applyBorder="1" applyAlignment="1" applyProtection="1">
      <alignment horizontal="left"/>
      <protection locked="0"/>
    </xf>
    <xf numFmtId="4" fontId="0" fillId="0" borderId="90" xfId="18" applyBorder="1" applyAlignment="1" applyProtection="1">
      <alignment horizontal="left"/>
      <protection locked="0"/>
    </xf>
    <xf numFmtId="4" fontId="43" fillId="0" borderId="76" xfId="18" applyFont="1" applyBorder="1" applyAlignment="1">
      <alignment horizontal="center"/>
      <protection/>
    </xf>
    <xf numFmtId="0" fontId="16" fillId="0" borderId="0" xfId="18" applyNumberFormat="1" applyFont="1" applyAlignment="1">
      <alignment horizontal="justify" wrapText="1"/>
      <protection/>
    </xf>
    <xf numFmtId="0" fontId="0" fillId="0" borderId="75" xfId="0" applyFont="1" applyBorder="1" applyAlignment="1">
      <alignment horizontal="center"/>
    </xf>
    <xf numFmtId="0" fontId="2" fillId="0" borderId="0" xfId="18" applyNumberFormat="1" applyFont="1" applyAlignment="1">
      <alignment horizontal="center"/>
      <protection/>
    </xf>
    <xf numFmtId="0" fontId="9" fillId="0" borderId="0" xfId="18" applyNumberFormat="1" applyFont="1" applyAlignment="1">
      <alignment horizontal="center"/>
      <protection/>
    </xf>
    <xf numFmtId="0" fontId="2" fillId="0" borderId="0" xfId="18" applyNumberFormat="1" applyFont="1" applyProtection="1">
      <alignment/>
      <protection locked="0"/>
    </xf>
    <xf numFmtId="0" fontId="2" fillId="0" borderId="7" xfId="18" applyNumberFormat="1" applyFont="1" applyBorder="1" applyProtection="1">
      <alignment/>
      <protection locked="0"/>
    </xf>
    <xf numFmtId="0" fontId="4" fillId="0" borderId="0" xfId="18" applyNumberFormat="1" applyFont="1" applyProtection="1">
      <alignment/>
      <protection locked="0"/>
    </xf>
    <xf numFmtId="0" fontId="4" fillId="0" borderId="7" xfId="18" applyNumberFormat="1" applyFont="1" applyBorder="1" applyProtection="1">
      <alignment/>
      <protection locked="0"/>
    </xf>
    <xf numFmtId="0" fontId="4" fillId="0" borderId="27" xfId="18" applyNumberFormat="1" applyFont="1" applyBorder="1" applyProtection="1">
      <alignment/>
      <protection locked="0"/>
    </xf>
    <xf numFmtId="0" fontId="4" fillId="0" borderId="28" xfId="18" applyNumberFormat="1" applyFont="1" applyBorder="1" applyProtection="1">
      <alignment/>
      <protection locked="0"/>
    </xf>
    <xf numFmtId="0" fontId="4" fillId="0" borderId="84" xfId="18" applyNumberFormat="1" applyFont="1" applyBorder="1" applyAlignment="1" applyProtection="1">
      <alignment horizontal="center"/>
      <protection locked="0"/>
    </xf>
    <xf numFmtId="0" fontId="4" fillId="0" borderId="46" xfId="18" applyNumberFormat="1" applyFont="1" applyBorder="1" applyAlignment="1" applyProtection="1">
      <alignment horizontal="center"/>
      <protection locked="0"/>
    </xf>
    <xf numFmtId="166" fontId="0" fillId="12" borderId="8" xfId="0" applyNumberFormat="1" applyFont="1" applyFill="1" applyBorder="1" applyAlignment="1">
      <alignment horizontal="justify" vertical="center" wrapText="1"/>
    </xf>
    <xf numFmtId="166" fontId="0" fillId="12" borderId="56" xfId="0" applyNumberFormat="1" applyFont="1" applyFill="1" applyBorder="1" applyAlignment="1">
      <alignment horizontal="justify" vertical="center" wrapText="1"/>
    </xf>
    <xf numFmtId="166" fontId="0" fillId="12" borderId="44" xfId="0" applyNumberFormat="1" applyFont="1" applyFill="1" applyBorder="1" applyAlignment="1">
      <alignment horizontal="justify" vertical="center" wrapText="1"/>
    </xf>
    <xf numFmtId="166" fontId="0" fillId="12" borderId="54" xfId="0" applyNumberFormat="1" applyFont="1" applyFill="1" applyBorder="1" applyAlignment="1">
      <alignment horizontal="justify" vertical="center" wrapText="1"/>
    </xf>
    <xf numFmtId="166" fontId="0" fillId="12" borderId="57" xfId="0" applyNumberFormat="1" applyFont="1" applyFill="1" applyBorder="1" applyAlignment="1">
      <alignment horizontal="justify" vertical="center" wrapText="1"/>
    </xf>
    <xf numFmtId="166" fontId="0" fillId="12" borderId="55" xfId="0" applyNumberFormat="1" applyFont="1" applyFill="1" applyBorder="1" applyAlignment="1">
      <alignment horizontal="justify" vertical="center" wrapText="1"/>
    </xf>
    <xf numFmtId="0" fontId="11" fillId="0" borderId="0" xfId="18" applyNumberFormat="1" applyFont="1" applyAlignment="1">
      <alignment horizontal="left" wrapText="1"/>
      <protection/>
    </xf>
    <xf numFmtId="0" fontId="21" fillId="0" borderId="27" xfId="18" applyNumberFormat="1" applyFont="1" applyBorder="1" applyProtection="1">
      <alignment/>
      <protection locked="0"/>
    </xf>
    <xf numFmtId="0" fontId="21" fillId="0" borderId="0" xfId="18" applyNumberFormat="1" applyFont="1">
      <alignment/>
      <protection/>
    </xf>
    <xf numFmtId="0" fontId="9" fillId="8" borderId="27" xfId="18" applyNumberFormat="1" applyFont="1" applyFill="1" applyBorder="1" applyAlignment="1" applyProtection="1">
      <alignment horizontal="left"/>
      <protection locked="0"/>
    </xf>
    <xf numFmtId="0" fontId="11" fillId="8" borderId="0" xfId="18" applyNumberFormat="1" applyFont="1" applyFill="1" applyAlignment="1">
      <alignment horizontal="left"/>
      <protection/>
    </xf>
    <xf numFmtId="0" fontId="2" fillId="0" borderId="3" xfId="18" applyNumberFormat="1" applyFont="1" applyBorder="1">
      <alignment/>
      <protection/>
    </xf>
    <xf numFmtId="0" fontId="2" fillId="0" borderId="27" xfId="18" applyNumberFormat="1" applyFont="1" applyBorder="1">
      <alignment/>
      <protection/>
    </xf>
    <xf numFmtId="0" fontId="2" fillId="0" borderId="28" xfId="18" applyNumberFormat="1" applyFont="1" applyBorder="1">
      <alignment/>
      <protection/>
    </xf>
    <xf numFmtId="0" fontId="4" fillId="9" borderId="12" xfId="18" applyNumberFormat="1" applyFont="1" applyFill="1" applyBorder="1" applyProtection="1">
      <alignment/>
      <protection locked="0"/>
    </xf>
    <xf numFmtId="0" fontId="4" fillId="9" borderId="12" xfId="18" applyNumberFormat="1" applyFont="1" applyFill="1" applyBorder="1" applyProtection="1">
      <alignment/>
      <protection locked="0"/>
    </xf>
    <xf numFmtId="0" fontId="4" fillId="9" borderId="86" xfId="18" applyNumberFormat="1" applyFont="1" applyFill="1" applyBorder="1" applyProtection="1">
      <alignment/>
      <protection locked="0"/>
    </xf>
    <xf numFmtId="0" fontId="9" fillId="8" borderId="91" xfId="18" applyNumberFormat="1" applyFont="1" applyFill="1" applyBorder="1" applyAlignment="1">
      <alignment horizontal="center"/>
      <protection/>
    </xf>
    <xf numFmtId="4" fontId="2" fillId="0" borderId="44" xfId="18" applyFont="1" applyBorder="1" applyAlignment="1">
      <alignment horizontal="center"/>
      <protection/>
    </xf>
    <xf numFmtId="4" fontId="2" fillId="0" borderId="0" xfId="18" applyFont="1" applyAlignment="1">
      <alignment horizontal="center"/>
      <protection/>
    </xf>
    <xf numFmtId="4" fontId="2" fillId="0" borderId="54" xfId="18" applyFont="1" applyBorder="1" applyAlignment="1">
      <alignment horizontal="center"/>
      <protection/>
    </xf>
    <xf numFmtId="4" fontId="21" fillId="0" borderId="45" xfId="18" applyFont="1" applyBorder="1" applyAlignment="1" applyProtection="1">
      <alignment horizontal="center"/>
      <protection locked="0"/>
    </xf>
    <xf numFmtId="4" fontId="21" fillId="0" borderId="13" xfId="18" applyFont="1" applyBorder="1" applyAlignment="1" applyProtection="1">
      <alignment horizontal="center"/>
      <protection locked="0"/>
    </xf>
    <xf numFmtId="4" fontId="21" fillId="0" borderId="46" xfId="18" applyFont="1" applyBorder="1" applyAlignment="1" applyProtection="1">
      <alignment horizontal="center"/>
      <protection locked="0"/>
    </xf>
    <xf numFmtId="164" fontId="2" fillId="0" borderId="27" xfId="15" applyNumberFormat="1" applyFont="1" applyBorder="1" applyAlignment="1">
      <alignment horizontal="center"/>
      <protection/>
    </xf>
    <xf numFmtId="0" fontId="4" fillId="0" borderId="2" xfId="18" applyNumberFormat="1" applyFont="1" applyBorder="1" applyAlignment="1" applyProtection="1" quotePrefix="1">
      <alignment vertical="center"/>
      <protection locked="0"/>
    </xf>
    <xf numFmtId="0" fontId="4" fillId="0" borderId="0" xfId="18" applyNumberFormat="1" applyFont="1" applyAlignment="1" applyProtection="1" quotePrefix="1">
      <alignment vertical="center"/>
      <protection locked="0"/>
    </xf>
    <xf numFmtId="0" fontId="4" fillId="0" borderId="7" xfId="18" applyNumberFormat="1" applyFont="1" applyBorder="1" applyAlignment="1" applyProtection="1" quotePrefix="1">
      <alignment vertical="center"/>
      <protection locked="0"/>
    </xf>
    <xf numFmtId="0" fontId="8" fillId="3" borderId="2" xfId="18" applyNumberFormat="1" applyFont="1" applyFill="1" applyBorder="1" applyAlignment="1">
      <alignment horizontal="left" wrapText="1"/>
      <protection/>
    </xf>
    <xf numFmtId="0" fontId="8" fillId="3" borderId="0" xfId="18" applyNumberFormat="1" applyFont="1" applyFill="1" applyAlignment="1">
      <alignment horizontal="left" wrapText="1"/>
      <protection/>
    </xf>
    <xf numFmtId="0" fontId="8" fillId="3" borderId="7" xfId="18" applyNumberFormat="1" applyFont="1" applyFill="1" applyBorder="1" applyAlignment="1">
      <alignment horizontal="left" wrapText="1"/>
      <protection/>
    </xf>
    <xf numFmtId="0" fontId="15" fillId="0" borderId="0" xfId="18" applyNumberFormat="1" applyFont="1" applyAlignment="1">
      <alignment horizontal="justify" wrapText="1"/>
      <protection/>
    </xf>
    <xf numFmtId="0" fontId="9" fillId="0" borderId="0" xfId="18" applyNumberFormat="1" applyFont="1" applyAlignment="1">
      <alignment horizontal="right"/>
      <protection/>
    </xf>
    <xf numFmtId="0" fontId="4" fillId="0" borderId="65" xfId="0" applyFont="1" applyBorder="1" applyAlignment="1">
      <alignment horizontal="center"/>
    </xf>
    <xf numFmtId="0" fontId="21" fillId="0" borderId="0" xfId="0" applyFont="1"/>
    <xf numFmtId="0" fontId="4" fillId="0" borderId="71" xfId="18" applyNumberFormat="1" applyFont="1" applyBorder="1" applyAlignment="1" applyProtection="1">
      <alignment horizontal="left"/>
      <protection locked="0"/>
    </xf>
    <xf numFmtId="0" fontId="4" fillId="0" borderId="70" xfId="18" applyNumberFormat="1" applyFont="1" applyBorder="1" applyAlignment="1" applyProtection="1">
      <alignment horizontal="left"/>
      <protection locked="0"/>
    </xf>
    <xf numFmtId="0" fontId="2" fillId="0" borderId="71" xfId="18" applyNumberFormat="1" applyFont="1" applyBorder="1" applyAlignment="1" applyProtection="1">
      <alignment horizontal="center"/>
      <protection locked="0"/>
    </xf>
    <xf numFmtId="0" fontId="2" fillId="0" borderId="70" xfId="18" applyNumberFormat="1" applyFont="1" applyBorder="1" applyAlignment="1" applyProtection="1">
      <alignment horizontal="center"/>
      <protection locked="0"/>
    </xf>
    <xf numFmtId="4" fontId="0" fillId="0" borderId="92" xfId="18" applyBorder="1" applyAlignment="1" applyProtection="1">
      <alignment horizontal="left"/>
      <protection locked="0"/>
    </xf>
    <xf numFmtId="4" fontId="0" fillId="0" borderId="93" xfId="18" applyBorder="1" applyAlignment="1" applyProtection="1">
      <alignment horizontal="left"/>
      <protection locked="0"/>
    </xf>
    <xf numFmtId="0" fontId="2" fillId="0" borderId="45" xfId="18" applyNumberFormat="1" applyFont="1" applyBorder="1" applyAlignment="1">
      <alignment horizontal="center"/>
      <protection/>
    </xf>
    <xf numFmtId="0" fontId="2" fillId="0" borderId="13" xfId="18" applyNumberFormat="1" applyFont="1" applyBorder="1" applyAlignment="1">
      <alignment horizontal="center"/>
      <protection/>
    </xf>
    <xf numFmtId="0" fontId="2" fillId="0" borderId="46" xfId="18" applyNumberFormat="1" applyFont="1" applyBorder="1" applyAlignment="1">
      <alignment horizontal="center"/>
      <protection/>
    </xf>
    <xf numFmtId="0" fontId="2" fillId="0" borderId="2" xfId="18" applyNumberFormat="1" applyFont="1" applyBorder="1">
      <alignment/>
      <protection/>
    </xf>
    <xf numFmtId="0" fontId="2" fillId="0" borderId="0" xfId="18" applyNumberFormat="1" applyFont="1">
      <alignment/>
      <protection/>
    </xf>
    <xf numFmtId="0" fontId="2" fillId="0" borderId="7" xfId="18" applyNumberFormat="1" applyFont="1" applyBorder="1">
      <alignment/>
      <protection/>
    </xf>
    <xf numFmtId="4" fontId="0" fillId="0" borderId="94" xfId="18" applyBorder="1" applyAlignment="1" applyProtection="1">
      <alignment horizontal="left"/>
      <protection locked="0"/>
    </xf>
    <xf numFmtId="0" fontId="2" fillId="0" borderId="0" xfId="18" applyNumberFormat="1" applyFont="1" applyAlignment="1">
      <alignment horizontal="center"/>
      <protection/>
    </xf>
  </cellXfs>
  <cellStyles count="13">
    <cellStyle name="Normal" xfId="0"/>
    <cellStyle name="Percent" xfId="15"/>
    <cellStyle name="Currency" xfId="16"/>
    <cellStyle name="Currency [0]" xfId="17"/>
    <cellStyle name="Comma" xfId="18"/>
    <cellStyle name="Comma [0]" xfId="19"/>
    <cellStyle name="Comma0" xfId="20"/>
    <cellStyle name="Currency0" xfId="21"/>
    <cellStyle name="Date" xfId="22"/>
    <cellStyle name="Fixed" xfId="23"/>
    <cellStyle name="Heading 1" xfId="24"/>
    <cellStyle name="Heading 2" xfId="25"/>
    <cellStyle name="Total" xfId="26"/>
  </cellStyles>
  <dxfs count="59">
    <dxf>
      <font>
        <color rgb="FF9C0006"/>
      </font>
      <fill>
        <patternFill>
          <bgColor rgb="FFFFC7CE"/>
        </patternFill>
      </fill>
      <border/>
    </dxf>
    <dxf>
      <font>
        <b/>
        <i/>
        <color rgb="FF0066FF"/>
      </font>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color rgb="FF0066FF"/>
      </font>
      <border/>
    </dxf>
    <dxf>
      <font>
        <b/>
        <i/>
        <color rgb="FF0066FF"/>
      </font>
      <border/>
    </dxf>
    <dxf>
      <font>
        <color rgb="FF9C0006"/>
      </font>
      <fill>
        <patternFill>
          <bgColor rgb="FFFFC7CE"/>
        </patternFill>
      </fill>
      <border/>
    </dxf>
    <dxf>
      <font>
        <b/>
        <i/>
        <color rgb="FF0066FF"/>
      </font>
      <border/>
    </dxf>
    <dxf>
      <font>
        <color rgb="FF9C0006"/>
      </font>
      <fill>
        <patternFill>
          <bgColor rgb="FFFFC7CE"/>
        </patternFill>
      </fill>
      <border/>
    </dxf>
    <dxf>
      <font>
        <b/>
        <i/>
        <color rgb="FF0066FF"/>
      </font>
      <border/>
    </dxf>
    <dxf>
      <font>
        <color rgb="FF9C0006"/>
      </font>
      <fill>
        <patternFill>
          <bgColor rgb="FFFFC7CE"/>
        </patternFill>
      </fill>
      <border/>
    </dxf>
    <dxf>
      <font>
        <color rgb="FF9C0006"/>
      </font>
      <fill>
        <patternFill>
          <bgColor rgb="FFFFC7CE"/>
        </patternFill>
      </fill>
      <border/>
    </dxf>
    <dxf>
      <font>
        <b/>
        <i/>
        <color rgb="FF0066FF"/>
      </font>
      <border/>
    </dxf>
    <dxf>
      <font>
        <color rgb="FF9C0006"/>
      </font>
      <fill>
        <patternFill>
          <bgColor rgb="FFFFC7CE"/>
        </patternFill>
      </fill>
      <border/>
    </dxf>
    <dxf>
      <font>
        <b/>
        <i/>
        <color rgb="FF0066FF"/>
      </font>
      <border/>
    </dxf>
    <dxf>
      <font>
        <b/>
        <i/>
        <color rgb="FF0066FF"/>
      </font>
      <border/>
    </dxf>
    <dxf>
      <font>
        <color rgb="FF9C0006"/>
      </font>
      <fill>
        <patternFill>
          <bgColor rgb="FFFFC7CE"/>
        </patternFill>
      </fill>
      <border/>
    </dxf>
    <dxf>
      <font>
        <b/>
        <i/>
        <color rgb="FF0066FF"/>
      </font>
      <border/>
    </dxf>
    <dxf>
      <font>
        <color rgb="FF9C0006"/>
      </font>
      <fill>
        <patternFill>
          <bgColor rgb="FFFFC7CE"/>
        </patternFill>
      </fill>
      <border/>
    </dxf>
    <dxf>
      <font>
        <b/>
        <i/>
        <color rgb="FF0066FF"/>
      </font>
      <border/>
    </dxf>
    <dxf>
      <font>
        <color rgb="FF9C0006"/>
      </font>
      <fill>
        <patternFill>
          <bgColor rgb="FFFFC7CE"/>
        </patternFill>
      </fill>
      <border/>
    </dxf>
    <dxf>
      <font>
        <b/>
        <i/>
        <color rgb="FF0066FF"/>
      </font>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color rgb="FF0066FF"/>
      </font>
      <border/>
    </dxf>
    <dxf>
      <font>
        <b/>
        <i/>
        <color rgb="FF0066FF"/>
      </font>
      <border/>
    </dxf>
    <dxf>
      <font>
        <color rgb="FF9C0006"/>
      </font>
      <fill>
        <patternFill>
          <bgColor rgb="FFFFC7CE"/>
        </patternFill>
      </fill>
      <border/>
    </dxf>
    <dxf>
      <font>
        <b/>
        <i/>
        <color rgb="FF0066FF"/>
      </font>
      <border/>
    </dxf>
    <dxf>
      <font>
        <color rgb="FF9C0006"/>
      </font>
      <fill>
        <patternFill>
          <bgColor rgb="FFFFC7CE"/>
        </patternFill>
      </fill>
      <border/>
    </dxf>
    <dxf>
      <font>
        <color rgb="FF9C0006"/>
      </font>
      <fill>
        <patternFill>
          <bgColor rgb="FFFFC7CE"/>
        </patternFill>
      </fill>
      <border/>
    </dxf>
    <dxf>
      <font>
        <b/>
        <i/>
        <color rgb="FF0066FF"/>
      </font>
      <border/>
    </dxf>
    <dxf>
      <font>
        <color rgb="FF9C0006"/>
      </font>
      <fill>
        <patternFill>
          <bgColor rgb="FFFFC7CE"/>
        </patternFill>
      </fill>
      <border/>
    </dxf>
    <dxf>
      <font>
        <b/>
        <i/>
        <color rgb="FF0066FF"/>
      </font>
      <border/>
    </dxf>
    <dxf>
      <font>
        <color rgb="FF9C0006"/>
      </font>
      <fill>
        <patternFill>
          <bgColor rgb="FFFFC7CE"/>
        </patternFill>
      </fill>
      <border/>
    </dxf>
    <dxf>
      <font>
        <b/>
        <i/>
        <color rgb="FF0066FF"/>
      </font>
      <border/>
    </dxf>
    <dxf>
      <font>
        <color rgb="FF9C0006"/>
      </font>
      <fill>
        <patternFill>
          <bgColor rgb="FFFFC7CE"/>
        </patternFill>
      </fill>
      <border/>
    </dxf>
    <dxf>
      <font>
        <b/>
        <i/>
        <color rgb="FF0066FF"/>
      </font>
      <border/>
    </dxf>
    <dxf>
      <font>
        <b/>
        <i/>
        <color rgb="FF0066FF"/>
      </font>
      <border/>
    </dxf>
    <dxf>
      <font>
        <color rgb="FF9C0006"/>
      </font>
      <fill>
        <patternFill>
          <bgColor rgb="FFFFC7CE"/>
        </patternFill>
      </fill>
      <border/>
    </dxf>
    <dxf>
      <font>
        <color rgb="FF9C0006"/>
      </font>
      <fill>
        <patternFill>
          <bgColor rgb="FFFFC7CE"/>
        </patternFill>
      </fill>
      <border/>
    </dxf>
    <dxf>
      <font>
        <b/>
        <i/>
        <color rgb="FF0066FF"/>
      </font>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89"/>
  <sheetViews>
    <sheetView tabSelected="1" zoomScale="80" zoomScaleNormal="80" workbookViewId="0" topLeftCell="A1">
      <selection activeCell="W31" sqref="W31"/>
    </sheetView>
  </sheetViews>
  <sheetFormatPr defaultColWidth="14.421875" defaultRowHeight="12.75"/>
  <cols>
    <col min="1" max="1" width="2.00390625" style="324" customWidth="1"/>
    <col min="2" max="2" width="9.140625" style="17" customWidth="1"/>
    <col min="3" max="3" width="8.421875" style="17" customWidth="1"/>
    <col min="4" max="4" width="8.00390625" style="17" customWidth="1"/>
    <col min="5" max="5" width="12.421875" style="17" customWidth="1"/>
    <col min="6" max="6" width="12.00390625" style="17" customWidth="1"/>
    <col min="7" max="7" width="12.421875" style="17" customWidth="1"/>
    <col min="8" max="8" width="13.421875" style="17" customWidth="1"/>
    <col min="9" max="9" width="12.421875" style="17" customWidth="1"/>
    <col min="10" max="10" width="13.28125" style="17" customWidth="1"/>
    <col min="11" max="11" width="12.7109375" style="17" customWidth="1"/>
    <col min="12" max="12" width="3.57421875" style="17" hidden="1" customWidth="1"/>
    <col min="13" max="15" width="12.57421875" style="17" hidden="1" customWidth="1"/>
    <col min="16" max="16" width="1.1484375" style="17" hidden="1" customWidth="1"/>
    <col min="17" max="17" width="12.8515625" style="17" customWidth="1"/>
    <col min="18" max="18" width="1.7109375" style="17" customWidth="1"/>
    <col min="19" max="19" width="6.140625" style="137" customWidth="1"/>
    <col min="20" max="21" width="7.7109375" style="17" customWidth="1"/>
    <col min="22" max="22" width="10.00390625" style="17" customWidth="1"/>
    <col min="23" max="23" width="15.57421875" style="17" customWidth="1"/>
    <col min="24" max="24" width="10.7109375" style="283" customWidth="1"/>
    <col min="25" max="25" width="11.57421875" style="284" customWidth="1"/>
    <col min="26" max="26" width="9.8515625" style="284" customWidth="1"/>
    <col min="27" max="27" width="11.57421875" style="284" customWidth="1"/>
    <col min="28" max="28" width="12.8515625" style="17" customWidth="1"/>
    <col min="29" max="29" width="9.421875" style="17" customWidth="1"/>
    <col min="30" max="30" width="11.140625" style="17" customWidth="1"/>
    <col min="31" max="31" width="9.57421875" style="17" bestFit="1" customWidth="1"/>
    <col min="32" max="32" width="9.140625" style="17" bestFit="1" customWidth="1"/>
    <col min="33" max="33" width="12.8515625" style="17" bestFit="1" customWidth="1"/>
    <col min="34" max="34" width="9.00390625" style="17" customWidth="1"/>
    <col min="35" max="35" width="8.8515625" style="17" customWidth="1"/>
    <col min="36" max="36" width="10.57421875" style="17" customWidth="1"/>
    <col min="37" max="16384" width="14.421875" style="17" customWidth="1"/>
  </cols>
  <sheetData>
    <row r="1" ht="27" customHeight="1">
      <c r="B1" s="337" t="s">
        <v>197</v>
      </c>
    </row>
    <row r="2" ht="16" thickBot="1"/>
    <row r="3" spans="2:35" ht="16" thickBot="1">
      <c r="B3" s="236" t="s">
        <v>145</v>
      </c>
      <c r="C3" s="237"/>
      <c r="D3" s="237"/>
      <c r="E3" s="237"/>
      <c r="F3" s="237"/>
      <c r="G3" s="237"/>
      <c r="H3" s="237"/>
      <c r="I3" s="237"/>
      <c r="J3" s="237"/>
      <c r="K3" s="238"/>
      <c r="V3" s="279" t="s">
        <v>163</v>
      </c>
      <c r="W3" s="279"/>
      <c r="Z3" s="17"/>
      <c r="AA3" s="335" t="s">
        <v>193</v>
      </c>
      <c r="AB3" s="18" t="s">
        <v>92</v>
      </c>
      <c r="AC3" s="18" t="s">
        <v>93</v>
      </c>
      <c r="AE3" s="18"/>
      <c r="AG3" s="18"/>
      <c r="AH3" s="18"/>
      <c r="AI3" s="18"/>
    </row>
    <row r="4" spans="2:34" ht="12.75">
      <c r="B4" s="482" t="s">
        <v>96</v>
      </c>
      <c r="C4" s="482"/>
      <c r="D4" s="482"/>
      <c r="E4" s="482"/>
      <c r="F4" s="482"/>
      <c r="G4" s="482"/>
      <c r="H4" s="482"/>
      <c r="I4" s="482"/>
      <c r="J4" s="482"/>
      <c r="K4" s="482"/>
      <c r="L4" s="482"/>
      <c r="M4" s="482"/>
      <c r="N4" s="482"/>
      <c r="O4" s="482"/>
      <c r="P4" s="482"/>
      <c r="Q4" s="482"/>
      <c r="V4" s="32">
        <v>17000</v>
      </c>
      <c r="W4" s="17" t="s">
        <v>180</v>
      </c>
      <c r="X4" s="283" t="s">
        <v>166</v>
      </c>
      <c r="Y4" s="284">
        <v>0.5877</v>
      </c>
      <c r="Z4" s="17" t="s">
        <v>189</v>
      </c>
      <c r="AA4" s="336" t="s">
        <v>275</v>
      </c>
      <c r="AB4" s="289">
        <f>+$H$19+$I$19+$J$19+H28+$I$28+$J$28</f>
        <v>0</v>
      </c>
      <c r="AD4" s="289"/>
      <c r="AF4" s="289"/>
      <c r="AG4" s="289"/>
      <c r="AH4" s="289"/>
    </row>
    <row r="5" spans="1:256" s="22" customFormat="1" ht="16">
      <c r="A5" s="325"/>
      <c r="B5" s="540" t="s">
        <v>281</v>
      </c>
      <c r="C5" s="482"/>
      <c r="D5" s="482"/>
      <c r="E5" s="482"/>
      <c r="F5" s="482"/>
      <c r="G5" s="482"/>
      <c r="H5" s="482"/>
      <c r="I5" s="482"/>
      <c r="J5" s="482"/>
      <c r="K5" s="482"/>
      <c r="L5" s="482"/>
      <c r="M5" s="482"/>
      <c r="N5" s="482"/>
      <c r="O5" s="482"/>
      <c r="P5" s="482"/>
      <c r="Q5" s="482"/>
      <c r="R5" s="20"/>
      <c r="S5" s="138"/>
      <c r="T5" s="20"/>
      <c r="U5" s="20"/>
      <c r="V5" s="22" t="s">
        <v>271</v>
      </c>
      <c r="W5" s="17" t="s">
        <v>273</v>
      </c>
      <c r="X5" s="283" t="s">
        <v>166</v>
      </c>
      <c r="Y5" s="284">
        <v>0.4497</v>
      </c>
      <c r="Z5" s="17" t="s">
        <v>189</v>
      </c>
      <c r="AA5" s="336" t="s">
        <v>198</v>
      </c>
      <c r="AB5" s="289">
        <f>+AB4</f>
        <v>0</v>
      </c>
      <c r="AF5" s="290"/>
      <c r="AG5" s="290"/>
      <c r="AH5" s="29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s="22" customFormat="1" ht="16">
      <c r="A6" s="325"/>
      <c r="B6" s="483" t="s">
        <v>64</v>
      </c>
      <c r="C6" s="483"/>
      <c r="D6" s="483"/>
      <c r="E6" s="483"/>
      <c r="F6" s="483"/>
      <c r="G6" s="483"/>
      <c r="H6" s="483"/>
      <c r="I6" s="483"/>
      <c r="J6" s="483"/>
      <c r="K6" s="483"/>
      <c r="L6" s="483"/>
      <c r="M6" s="483"/>
      <c r="N6" s="483"/>
      <c r="O6" s="483"/>
      <c r="P6" s="483"/>
      <c r="Q6" s="483"/>
      <c r="R6" s="20"/>
      <c r="S6" s="138"/>
      <c r="T6" s="20"/>
      <c r="U6" s="20"/>
      <c r="V6" s="32">
        <v>17011</v>
      </c>
      <c r="W6" s="17" t="s">
        <v>244</v>
      </c>
      <c r="X6" s="283" t="s">
        <v>20</v>
      </c>
      <c r="Y6" s="284">
        <v>0.24</v>
      </c>
      <c r="Z6" s="20" t="s">
        <v>174</v>
      </c>
      <c r="AA6" s="336" t="s">
        <v>199</v>
      </c>
      <c r="AB6" s="290">
        <f aca="true" t="shared" si="0" ref="AB6:AB21">+$H$128+$I$128+$J$128</f>
        <v>0</v>
      </c>
      <c r="AD6" s="290"/>
      <c r="AE6" s="20"/>
      <c r="AF6" s="290"/>
      <c r="AG6" s="290"/>
      <c r="AH6" s="29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s="22" customFormat="1" ht="15.75" customHeight="1">
      <c r="A7" s="325"/>
      <c r="B7" s="20"/>
      <c r="C7" s="20"/>
      <c r="D7" s="20"/>
      <c r="E7" s="20"/>
      <c r="F7" s="20"/>
      <c r="G7" s="21"/>
      <c r="H7" s="20"/>
      <c r="I7" s="20"/>
      <c r="J7" s="20"/>
      <c r="K7" s="20"/>
      <c r="L7" s="20"/>
      <c r="M7" s="20"/>
      <c r="N7" s="20"/>
      <c r="O7" s="20"/>
      <c r="P7" s="20"/>
      <c r="Q7" s="20"/>
      <c r="R7" s="20"/>
      <c r="S7" s="138"/>
      <c r="T7" s="20"/>
      <c r="U7" s="20"/>
      <c r="V7" s="32">
        <v>17021</v>
      </c>
      <c r="W7" s="17" t="s">
        <v>196</v>
      </c>
      <c r="X7" s="283" t="s">
        <v>20</v>
      </c>
      <c r="Y7" s="284">
        <v>0.24</v>
      </c>
      <c r="Z7" s="20" t="s">
        <v>174</v>
      </c>
      <c r="AA7" s="336" t="s">
        <v>200</v>
      </c>
      <c r="AB7" s="290">
        <f t="shared" si="0"/>
        <v>0</v>
      </c>
      <c r="AD7" s="290"/>
      <c r="AE7" s="20"/>
      <c r="AF7" s="290"/>
      <c r="AG7" s="290"/>
      <c r="AH7" s="29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s="22" customFormat="1" ht="16">
      <c r="A8" s="325"/>
      <c r="B8" s="295" t="s">
        <v>94</v>
      </c>
      <c r="C8" s="20"/>
      <c r="D8" s="501">
        <v>0</v>
      </c>
      <c r="E8" s="501"/>
      <c r="F8" s="435"/>
      <c r="G8" s="436"/>
      <c r="H8" s="437"/>
      <c r="I8" s="18"/>
      <c r="J8" s="18"/>
      <c r="K8" s="524"/>
      <c r="L8" s="524"/>
      <c r="M8" s="524"/>
      <c r="N8" s="524"/>
      <c r="O8" s="524"/>
      <c r="P8" s="524"/>
      <c r="Q8" s="524"/>
      <c r="R8" s="20"/>
      <c r="S8" s="138"/>
      <c r="T8" s="20"/>
      <c r="U8" s="20"/>
      <c r="V8" s="32">
        <v>17023</v>
      </c>
      <c r="W8" s="17" t="s">
        <v>237</v>
      </c>
      <c r="X8" s="283" t="s">
        <v>20</v>
      </c>
      <c r="Y8" s="284">
        <v>0.24</v>
      </c>
      <c r="Z8" s="20" t="s">
        <v>174</v>
      </c>
      <c r="AA8" s="17" t="s">
        <v>238</v>
      </c>
      <c r="AB8" s="290">
        <f t="shared" si="0"/>
        <v>0</v>
      </c>
      <c r="AD8" s="290"/>
      <c r="AE8" s="20"/>
      <c r="AF8" s="290"/>
      <c r="AG8" s="290"/>
      <c r="AH8" s="29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s="22" customFormat="1" ht="16.5" thickBot="1">
      <c r="A9" s="325"/>
      <c r="B9" s="295" t="s">
        <v>95</v>
      </c>
      <c r="C9" s="20"/>
      <c r="D9" s="299"/>
      <c r="E9" s="300"/>
      <c r="F9" s="300"/>
      <c r="G9" s="300"/>
      <c r="H9" s="300"/>
      <c r="I9" s="18"/>
      <c r="J9" s="18"/>
      <c r="K9" s="18"/>
      <c r="L9" s="18"/>
      <c r="M9" s="18"/>
      <c r="N9" s="18"/>
      <c r="O9" s="18"/>
      <c r="P9" s="18"/>
      <c r="Q9" s="20"/>
      <c r="R9" s="20"/>
      <c r="S9" s="138"/>
      <c r="T9" s="20"/>
      <c r="U9" s="20"/>
      <c r="V9" s="32">
        <v>17024</v>
      </c>
      <c r="W9" s="17"/>
      <c r="X9" s="283"/>
      <c r="Y9" s="284"/>
      <c r="Z9" s="20"/>
      <c r="AA9" s="17"/>
      <c r="AB9" s="290"/>
      <c r="AD9" s="290"/>
      <c r="AE9" s="20"/>
      <c r="AF9" s="290"/>
      <c r="AG9" s="290"/>
      <c r="AH9" s="29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4:34" ht="16.5" thickBot="1">
      <c r="D10" s="299" t="s">
        <v>194</v>
      </c>
      <c r="E10" s="509" t="e">
        <f>VLOOKUP($D$8,$V$4:$AC$35,6,FALSE)</f>
        <v>#N/A</v>
      </c>
      <c r="F10" s="509"/>
      <c r="H10" s="11"/>
      <c r="V10" s="32">
        <v>17031</v>
      </c>
      <c r="W10" s="17" t="s">
        <v>239</v>
      </c>
      <c r="X10" s="283" t="s">
        <v>20</v>
      </c>
      <c r="Y10" s="284">
        <v>0.24</v>
      </c>
      <c r="Z10" s="20" t="s">
        <v>174</v>
      </c>
      <c r="AA10" s="336" t="s">
        <v>240</v>
      </c>
      <c r="AB10" s="290">
        <f t="shared" si="0"/>
        <v>0</v>
      </c>
      <c r="AC10" s="22"/>
      <c r="AD10" s="290"/>
      <c r="AE10" s="20"/>
      <c r="AF10" s="290"/>
      <c r="AG10" s="290"/>
      <c r="AH10" s="290"/>
    </row>
    <row r="11" spans="2:34" ht="16.5" thickTop="1">
      <c r="B11" s="49"/>
      <c r="C11" s="50"/>
      <c r="D11" s="50"/>
      <c r="E11" s="50"/>
      <c r="F11" s="50"/>
      <c r="G11" s="50"/>
      <c r="H11" s="51"/>
      <c r="I11" s="203" t="s">
        <v>13</v>
      </c>
      <c r="J11" s="204" t="s">
        <v>13</v>
      </c>
      <c r="K11" s="208"/>
      <c r="L11" s="6"/>
      <c r="M11" s="124"/>
      <c r="N11" s="53"/>
      <c r="O11" s="124"/>
      <c r="P11" s="6"/>
      <c r="Q11" s="55"/>
      <c r="T11" s="135" t="s">
        <v>91</v>
      </c>
      <c r="U11" s="135"/>
      <c r="V11" s="32">
        <v>17041</v>
      </c>
      <c r="Z11" s="20"/>
      <c r="AA11" s="336"/>
      <c r="AB11" s="290"/>
      <c r="AD11" s="290"/>
      <c r="AF11" s="290"/>
      <c r="AG11" s="290"/>
      <c r="AH11" s="290"/>
    </row>
    <row r="12" spans="2:34" ht="16">
      <c r="B12" s="56"/>
      <c r="C12" s="57"/>
      <c r="E12" s="57"/>
      <c r="F12" s="57"/>
      <c r="G12" s="57"/>
      <c r="H12" s="287"/>
      <c r="I12" s="205" t="s">
        <v>19</v>
      </c>
      <c r="J12" s="206" t="s">
        <v>19</v>
      </c>
      <c r="K12" s="209" t="s">
        <v>41</v>
      </c>
      <c r="L12" s="5"/>
      <c r="M12" s="223" t="s">
        <v>13</v>
      </c>
      <c r="N12" s="126" t="s">
        <v>88</v>
      </c>
      <c r="O12" s="129" t="s">
        <v>41</v>
      </c>
      <c r="P12" s="5"/>
      <c r="Q12" s="61"/>
      <c r="S12" s="136" t="s">
        <v>89</v>
      </c>
      <c r="T12" s="135" t="s">
        <v>146</v>
      </c>
      <c r="U12" s="135"/>
      <c r="V12" s="32">
        <v>17042</v>
      </c>
      <c r="W12" s="17" t="s">
        <v>245</v>
      </c>
      <c r="X12" s="283" t="s">
        <v>167</v>
      </c>
      <c r="Y12" s="284">
        <v>0.37</v>
      </c>
      <c r="Z12" s="20" t="s">
        <v>174</v>
      </c>
      <c r="AA12" s="336" t="s">
        <v>201</v>
      </c>
      <c r="AB12" s="290">
        <f t="shared" si="0"/>
        <v>0</v>
      </c>
      <c r="AD12" s="290"/>
      <c r="AF12" s="290"/>
      <c r="AG12" s="290"/>
      <c r="AH12" s="290"/>
    </row>
    <row r="13" spans="2:34" ht="16.5" thickBot="1">
      <c r="B13" s="62" t="s">
        <v>14</v>
      </c>
      <c r="C13" s="63"/>
      <c r="D13" s="63"/>
      <c r="E13" s="63"/>
      <c r="F13" s="63"/>
      <c r="G13" s="63"/>
      <c r="H13" s="64" t="s">
        <v>20</v>
      </c>
      <c r="I13" s="292" t="s">
        <v>178</v>
      </c>
      <c r="J13" s="207" t="s">
        <v>83</v>
      </c>
      <c r="K13" s="210" t="s">
        <v>19</v>
      </c>
      <c r="L13" s="5"/>
      <c r="M13" s="224" t="s">
        <v>19</v>
      </c>
      <c r="N13" s="128" t="s">
        <v>19</v>
      </c>
      <c r="O13" s="130" t="s">
        <v>19</v>
      </c>
      <c r="P13" s="5"/>
      <c r="Q13" s="66" t="s">
        <v>21</v>
      </c>
      <c r="S13" s="140" t="s">
        <v>90</v>
      </c>
      <c r="T13" s="141" t="s">
        <v>147</v>
      </c>
      <c r="U13" s="135"/>
      <c r="V13" s="32">
        <v>17043</v>
      </c>
      <c r="W13" s="17" t="s">
        <v>246</v>
      </c>
      <c r="X13" s="283" t="s">
        <v>165</v>
      </c>
      <c r="Y13" s="284">
        <v>0.24</v>
      </c>
      <c r="Z13" s="20" t="s">
        <v>174</v>
      </c>
      <c r="AA13" s="336" t="s">
        <v>243</v>
      </c>
      <c r="AB13" s="290">
        <f t="shared" si="0"/>
        <v>0</v>
      </c>
      <c r="AD13" s="290"/>
      <c r="AF13" s="290"/>
      <c r="AG13" s="290"/>
      <c r="AH13" s="290"/>
    </row>
    <row r="14" spans="2:34" ht="16.5" thickTop="1">
      <c r="B14" s="10"/>
      <c r="C14" s="11"/>
      <c r="D14" s="11"/>
      <c r="E14" s="11"/>
      <c r="F14" s="11"/>
      <c r="G14" s="11"/>
      <c r="H14" s="67"/>
      <c r="I14" s="68"/>
      <c r="J14" s="69"/>
      <c r="K14" s="211"/>
      <c r="L14" s="6"/>
      <c r="M14" s="92"/>
      <c r="N14" s="69"/>
      <c r="O14" s="131"/>
      <c r="P14" s="6"/>
      <c r="Q14" s="71"/>
      <c r="V14" s="32">
        <v>17047</v>
      </c>
      <c r="W14" s="17" t="s">
        <v>164</v>
      </c>
      <c r="X14" s="283" t="s">
        <v>20</v>
      </c>
      <c r="Y14" s="284">
        <v>0.24</v>
      </c>
      <c r="Z14" s="20" t="s">
        <v>174</v>
      </c>
      <c r="AA14" s="336" t="s">
        <v>264</v>
      </c>
      <c r="AB14" s="290">
        <f t="shared" si="0"/>
        <v>0</v>
      </c>
      <c r="AD14" s="290"/>
      <c r="AF14" s="290"/>
      <c r="AG14" s="290"/>
      <c r="AH14" s="290"/>
    </row>
    <row r="15" spans="2:34" ht="16">
      <c r="B15" s="25" t="s">
        <v>12</v>
      </c>
      <c r="C15" s="26"/>
      <c r="D15" s="26"/>
      <c r="E15" s="11"/>
      <c r="F15" s="11"/>
      <c r="G15" s="11"/>
      <c r="H15" s="72"/>
      <c r="I15" s="73"/>
      <c r="J15" s="74"/>
      <c r="K15" s="212"/>
      <c r="L15" s="5"/>
      <c r="M15" s="125"/>
      <c r="N15" s="74"/>
      <c r="O15" s="132"/>
      <c r="P15" s="5"/>
      <c r="Q15" s="75"/>
      <c r="V15" s="32">
        <v>17051</v>
      </c>
      <c r="W15" s="17" t="s">
        <v>247</v>
      </c>
      <c r="X15" s="283" t="s">
        <v>20</v>
      </c>
      <c r="Y15" s="284">
        <v>0.24</v>
      </c>
      <c r="Z15" s="20" t="s">
        <v>174</v>
      </c>
      <c r="AA15" s="336" t="s">
        <v>236</v>
      </c>
      <c r="AB15" s="290">
        <f t="shared" si="0"/>
        <v>0</v>
      </c>
      <c r="AD15" s="290"/>
      <c r="AF15" s="290"/>
      <c r="AG15" s="290"/>
      <c r="AH15" s="290"/>
    </row>
    <row r="16" spans="2:34" ht="16">
      <c r="B16" s="76" t="s">
        <v>87</v>
      </c>
      <c r="C16" s="77"/>
      <c r="D16" s="78"/>
      <c r="E16" s="78"/>
      <c r="F16" s="78"/>
      <c r="G16" s="79" t="s">
        <v>67</v>
      </c>
      <c r="H16" s="160">
        <f>ROUND(F162,0)</f>
        <v>0</v>
      </c>
      <c r="I16" s="161">
        <f>ROUND(+G162,0)</f>
        <v>0</v>
      </c>
      <c r="J16" s="162">
        <f>+H162</f>
        <v>0</v>
      </c>
      <c r="K16" s="213">
        <v>0</v>
      </c>
      <c r="L16" s="163"/>
      <c r="M16" s="225">
        <f>ROUND(+I16+J16,0)</f>
        <v>0</v>
      </c>
      <c r="N16" s="162">
        <f>ROUND(+K16,0)</f>
        <v>0</v>
      </c>
      <c r="O16" s="191"/>
      <c r="P16" s="163"/>
      <c r="Q16" s="164">
        <f>ROUND(+SUM(H16:K16),0)</f>
        <v>0</v>
      </c>
      <c r="V16" s="32">
        <v>17052</v>
      </c>
      <c r="W16" s="17" t="s">
        <v>248</v>
      </c>
      <c r="X16" s="283" t="s">
        <v>20</v>
      </c>
      <c r="Y16" s="284">
        <v>0.24</v>
      </c>
      <c r="Z16" s="20" t="s">
        <v>174</v>
      </c>
      <c r="AA16" s="336" t="s">
        <v>202</v>
      </c>
      <c r="AB16" s="290">
        <f t="shared" si="0"/>
        <v>0</v>
      </c>
      <c r="AD16" s="290"/>
      <c r="AF16" s="290"/>
      <c r="AG16" s="290"/>
      <c r="AH16" s="290"/>
    </row>
    <row r="17" spans="2:34" ht="17.25" customHeight="1">
      <c r="B17" s="80" t="s">
        <v>0</v>
      </c>
      <c r="C17" s="81"/>
      <c r="D17" s="82" t="s">
        <v>0</v>
      </c>
      <c r="E17" s="82"/>
      <c r="F17" s="82"/>
      <c r="G17" s="83" t="s">
        <v>0</v>
      </c>
      <c r="H17" s="165"/>
      <c r="I17" s="166"/>
      <c r="J17" s="167"/>
      <c r="K17" s="214"/>
      <c r="L17" s="163"/>
      <c r="M17" s="192"/>
      <c r="N17" s="167"/>
      <c r="O17" s="191"/>
      <c r="P17" s="163"/>
      <c r="Q17" s="168"/>
      <c r="V17" s="32">
        <v>17053</v>
      </c>
      <c r="W17" s="17" t="s">
        <v>241</v>
      </c>
      <c r="X17" s="283" t="s">
        <v>20</v>
      </c>
      <c r="Y17" s="284">
        <v>0.24</v>
      </c>
      <c r="Z17" s="20" t="s">
        <v>174</v>
      </c>
      <c r="AA17" s="336" t="s">
        <v>242</v>
      </c>
      <c r="AB17" s="290">
        <f t="shared" si="0"/>
        <v>0</v>
      </c>
      <c r="AD17" s="290"/>
      <c r="AF17" s="290"/>
      <c r="AG17" s="290"/>
      <c r="AH17" s="290"/>
    </row>
    <row r="18" spans="2:34" ht="16" hidden="1">
      <c r="B18" s="13"/>
      <c r="C18" s="14"/>
      <c r="D18" s="11"/>
      <c r="E18" s="11"/>
      <c r="F18" s="11"/>
      <c r="G18" s="15"/>
      <c r="H18" s="169"/>
      <c r="I18" s="145"/>
      <c r="J18" s="142"/>
      <c r="K18" s="215"/>
      <c r="L18" s="163"/>
      <c r="M18" s="193"/>
      <c r="N18" s="142"/>
      <c r="O18" s="191"/>
      <c r="P18" s="163"/>
      <c r="Q18" s="168"/>
      <c r="V18" s="32">
        <v>17054</v>
      </c>
      <c r="W18" s="17" t="s">
        <v>172</v>
      </c>
      <c r="X18" s="283" t="s">
        <v>20</v>
      </c>
      <c r="Y18" s="284">
        <v>0.24</v>
      </c>
      <c r="Z18" s="20" t="s">
        <v>174</v>
      </c>
      <c r="AA18" s="336" t="s">
        <v>265</v>
      </c>
      <c r="AB18" s="290">
        <f t="shared" si="0"/>
        <v>0</v>
      </c>
      <c r="AD18" s="290"/>
      <c r="AF18" s="290"/>
      <c r="AG18" s="290"/>
      <c r="AH18" s="290"/>
    </row>
    <row r="19" spans="2:34" ht="16.5" thickBot="1">
      <c r="B19" s="25" t="s">
        <v>9</v>
      </c>
      <c r="C19" s="26"/>
      <c r="D19" s="11"/>
      <c r="E19" s="11"/>
      <c r="F19" s="11"/>
      <c r="G19" s="11"/>
      <c r="H19" s="170">
        <f>ROUND(SUM(H15:H18),0)</f>
        <v>0</v>
      </c>
      <c r="I19" s="171">
        <f>ROUND(SUM(I15:I18),0)</f>
        <v>0</v>
      </c>
      <c r="J19" s="170">
        <f>ROUND(SUM(J15:J18),0)</f>
        <v>0</v>
      </c>
      <c r="K19" s="214">
        <f>ROUND(SUM(K15:K18),0)</f>
        <v>0</v>
      </c>
      <c r="L19" s="163"/>
      <c r="M19" s="170">
        <f>ROUND(SUM(M15:M18),0)</f>
        <v>0</v>
      </c>
      <c r="N19" s="151">
        <f>ROUND(SUM(N15:N18),0)</f>
        <v>0</v>
      </c>
      <c r="O19" s="198"/>
      <c r="P19" s="163"/>
      <c r="Q19" s="177">
        <f>ROUND(SUM(Q15:Q18),0)</f>
        <v>0</v>
      </c>
      <c r="S19" s="136" t="str">
        <f>IF((H19+I19+J19+K19)=Q19,+$AB$3,+$AC$3)</f>
        <v>ok</v>
      </c>
      <c r="T19" s="136" t="str">
        <f>IF((+H19+M19+N19+O19)=Q19,+$AB$3,+$AC$3)</f>
        <v>ok</v>
      </c>
      <c r="U19" s="136"/>
      <c r="V19" s="32">
        <v>17054</v>
      </c>
      <c r="W19" s="17" t="s">
        <v>172</v>
      </c>
      <c r="X19" s="283" t="s">
        <v>20</v>
      </c>
      <c r="Y19" s="284">
        <v>0.24</v>
      </c>
      <c r="Z19" s="20" t="s">
        <v>174</v>
      </c>
      <c r="AA19" s="17">
        <v>0</v>
      </c>
      <c r="AB19" s="290">
        <f t="shared" si="0"/>
        <v>0</v>
      </c>
      <c r="AD19" s="290"/>
      <c r="AF19" s="290"/>
      <c r="AG19" s="290"/>
      <c r="AH19" s="290"/>
    </row>
    <row r="20" spans="2:34" ht="16.5" thickTop="1">
      <c r="B20" s="70"/>
      <c r="C20" s="84"/>
      <c r="D20" s="84"/>
      <c r="E20" s="84"/>
      <c r="F20" s="84"/>
      <c r="G20" s="84"/>
      <c r="H20" s="172"/>
      <c r="I20" s="173"/>
      <c r="J20" s="172"/>
      <c r="K20" s="216"/>
      <c r="L20" s="163"/>
      <c r="M20" s="194"/>
      <c r="N20" s="172"/>
      <c r="O20" s="191"/>
      <c r="P20" s="163"/>
      <c r="Q20" s="168"/>
      <c r="V20" s="32">
        <v>17061</v>
      </c>
      <c r="W20" s="17" t="s">
        <v>249</v>
      </c>
      <c r="X20" s="283" t="s">
        <v>20</v>
      </c>
      <c r="Y20" s="284">
        <v>0.24</v>
      </c>
      <c r="Z20" s="20" t="s">
        <v>174</v>
      </c>
      <c r="AA20" s="336" t="s">
        <v>203</v>
      </c>
      <c r="AB20" s="290">
        <f t="shared" si="0"/>
        <v>0</v>
      </c>
      <c r="AD20" s="290"/>
      <c r="AF20" s="290"/>
      <c r="AG20" s="290"/>
      <c r="AH20" s="290"/>
    </row>
    <row r="21" spans="2:34" ht="16">
      <c r="B21" s="536" t="s">
        <v>210</v>
      </c>
      <c r="C21" s="537"/>
      <c r="D21" s="537"/>
      <c r="E21" s="537"/>
      <c r="F21" s="537"/>
      <c r="G21" s="538"/>
      <c r="H21" s="174"/>
      <c r="I21" s="175"/>
      <c r="J21" s="174"/>
      <c r="K21" s="217"/>
      <c r="L21" s="163"/>
      <c r="M21" s="195"/>
      <c r="N21" s="174"/>
      <c r="O21" s="191"/>
      <c r="P21" s="163"/>
      <c r="Q21" s="168"/>
      <c r="V21" s="32">
        <v>17074</v>
      </c>
      <c r="W21" s="17" t="s">
        <v>250</v>
      </c>
      <c r="X21" s="283" t="s">
        <v>167</v>
      </c>
      <c r="Y21" s="284">
        <v>0.38</v>
      </c>
      <c r="Z21" s="20" t="s">
        <v>174</v>
      </c>
      <c r="AA21" s="336" t="s">
        <v>204</v>
      </c>
      <c r="AB21" s="290">
        <f t="shared" si="0"/>
        <v>0</v>
      </c>
      <c r="AD21" s="290"/>
      <c r="AF21" s="290"/>
      <c r="AG21" s="290"/>
      <c r="AH21" s="290"/>
    </row>
    <row r="22" spans="2:34" ht="16">
      <c r="B22" s="294"/>
      <c r="C22" s="8" t="s">
        <v>76</v>
      </c>
      <c r="D22" s="401">
        <v>0</v>
      </c>
      <c r="E22" s="3" t="s">
        <v>77</v>
      </c>
      <c r="G22" s="9" t="s">
        <v>0</v>
      </c>
      <c r="H22" s="149">
        <v>0</v>
      </c>
      <c r="I22" s="183">
        <v>0</v>
      </c>
      <c r="J22" s="149">
        <v>0</v>
      </c>
      <c r="K22" s="226">
        <v>0</v>
      </c>
      <c r="L22" s="181"/>
      <c r="M22" s="197">
        <f>ROUND(+I22+J22,0)</f>
        <v>0</v>
      </c>
      <c r="N22" s="146">
        <f>ROUND(+K22,0)</f>
        <v>0</v>
      </c>
      <c r="O22" s="196"/>
      <c r="P22" s="181"/>
      <c r="Q22" s="150">
        <f>ROUND(+SUM(H22:K22),0)</f>
        <v>0</v>
      </c>
      <c r="V22" s="32"/>
      <c r="Z22" s="20"/>
      <c r="AA22" s="336"/>
      <c r="AB22" s="290"/>
      <c r="AD22" s="290"/>
      <c r="AF22" s="290"/>
      <c r="AG22" s="289"/>
      <c r="AH22" s="289"/>
    </row>
    <row r="23" spans="2:34" ht="12.75">
      <c r="B23" s="199"/>
      <c r="C23" s="8" t="s">
        <v>75</v>
      </c>
      <c r="D23" s="334">
        <v>0</v>
      </c>
      <c r="E23" s="3" t="s">
        <v>77</v>
      </c>
      <c r="G23" s="9" t="s">
        <v>0</v>
      </c>
      <c r="H23" s="149">
        <v>0</v>
      </c>
      <c r="I23" s="183">
        <v>0</v>
      </c>
      <c r="J23" s="149">
        <v>0</v>
      </c>
      <c r="K23" s="226">
        <v>0</v>
      </c>
      <c r="L23" s="181"/>
      <c r="M23" s="197">
        <f>ROUND(+I23+J23,0)</f>
        <v>0</v>
      </c>
      <c r="N23" s="146">
        <f>ROUND(+K23,0)</f>
        <v>0</v>
      </c>
      <c r="O23" s="196"/>
      <c r="P23" s="181"/>
      <c r="Q23" s="150">
        <f>ROUND(+SUM(H23:K23),0)</f>
        <v>0</v>
      </c>
      <c r="V23" s="32">
        <v>17083</v>
      </c>
      <c r="W23" s="17" t="s">
        <v>251</v>
      </c>
      <c r="X23" s="283" t="s">
        <v>186</v>
      </c>
      <c r="Y23" s="284">
        <v>0.375</v>
      </c>
      <c r="Z23" s="17" t="s">
        <v>189</v>
      </c>
      <c r="AA23" s="336" t="s">
        <v>261</v>
      </c>
      <c r="AB23" s="290">
        <f>+$H$19+$I$19+$J$19+$H$28+$I$28+$J$28</f>
        <v>0</v>
      </c>
      <c r="AD23" s="289"/>
      <c r="AF23" s="290"/>
      <c r="AG23" s="290"/>
      <c r="AH23" s="290"/>
    </row>
    <row r="24" spans="2:34" ht="16">
      <c r="B24" s="438"/>
      <c r="C24" s="484" t="s">
        <v>279</v>
      </c>
      <c r="D24" s="484"/>
      <c r="E24" s="484"/>
      <c r="F24" s="484"/>
      <c r="G24" s="485"/>
      <c r="H24" s="149">
        <v>0</v>
      </c>
      <c r="I24" s="183">
        <v>0</v>
      </c>
      <c r="J24" s="149">
        <v>0</v>
      </c>
      <c r="K24" s="226">
        <v>0</v>
      </c>
      <c r="L24" s="181"/>
      <c r="M24" s="197">
        <f>ROUND(+I24+J24,0)</f>
        <v>0</v>
      </c>
      <c r="N24" s="146">
        <f>ROUND(+K24,0)</f>
        <v>0</v>
      </c>
      <c r="O24" s="196"/>
      <c r="P24" s="181"/>
      <c r="Q24" s="150">
        <f>ROUND(+SUM(H24:K24),0)</f>
        <v>0</v>
      </c>
      <c r="V24" s="32">
        <v>17085</v>
      </c>
      <c r="W24" s="17" t="s">
        <v>252</v>
      </c>
      <c r="X24" s="283" t="s">
        <v>167</v>
      </c>
      <c r="Y24" s="284">
        <v>0.455</v>
      </c>
      <c r="Z24" s="20" t="s">
        <v>174</v>
      </c>
      <c r="AA24" s="336" t="s">
        <v>232</v>
      </c>
      <c r="AB24" s="290">
        <f>+$H$128+$I$128+$J$128-H111-I111-J111</f>
        <v>0</v>
      </c>
      <c r="AD24" s="290"/>
      <c r="AF24" s="290"/>
      <c r="AG24" s="290"/>
      <c r="AH24" s="290"/>
    </row>
    <row r="25" spans="2:34" ht="16">
      <c r="B25" s="7" t="s">
        <v>0</v>
      </c>
      <c r="C25" s="486" t="s">
        <v>0</v>
      </c>
      <c r="D25" s="486" t="s">
        <v>0</v>
      </c>
      <c r="E25" s="486" t="s">
        <v>0</v>
      </c>
      <c r="F25" s="486" t="s">
        <v>0</v>
      </c>
      <c r="G25" s="487" t="s">
        <v>0</v>
      </c>
      <c r="H25" s="149">
        <v>0</v>
      </c>
      <c r="I25" s="183">
        <v>0</v>
      </c>
      <c r="J25" s="149">
        <v>0</v>
      </c>
      <c r="K25" s="226">
        <v>0</v>
      </c>
      <c r="L25" s="181"/>
      <c r="M25" s="197">
        <f>ROUND(+I25+J25,0)</f>
        <v>0</v>
      </c>
      <c r="N25" s="146">
        <f>ROUND(+K25,0)</f>
        <v>0</v>
      </c>
      <c r="O25" s="196"/>
      <c r="P25" s="181"/>
      <c r="Q25" s="150">
        <f>ROUND(+SUM(H25:K25),0)</f>
        <v>0</v>
      </c>
      <c r="V25" s="32">
        <v>17087</v>
      </c>
      <c r="W25" s="17" t="s">
        <v>233</v>
      </c>
      <c r="X25" s="283" t="s">
        <v>20</v>
      </c>
      <c r="Y25" s="284">
        <v>0.24</v>
      </c>
      <c r="Z25" s="20" t="s">
        <v>174</v>
      </c>
      <c r="AA25" s="336" t="s">
        <v>234</v>
      </c>
      <c r="AB25" s="290">
        <f aca="true" t="shared" si="1" ref="AB25:AB30">+$H$128+$I$128+$J$128</f>
        <v>0</v>
      </c>
      <c r="AD25" s="290"/>
      <c r="AF25" s="290"/>
      <c r="AG25" s="290"/>
      <c r="AH25" s="290"/>
    </row>
    <row r="26" spans="2:34" ht="16">
      <c r="B26" s="200" t="s">
        <v>0</v>
      </c>
      <c r="C26" s="488" t="s">
        <v>0</v>
      </c>
      <c r="D26" s="488" t="s">
        <v>0</v>
      </c>
      <c r="E26" s="488" t="s">
        <v>0</v>
      </c>
      <c r="F26" s="488" t="s">
        <v>0</v>
      </c>
      <c r="G26" s="489" t="s">
        <v>0</v>
      </c>
      <c r="H26" s="149">
        <v>0</v>
      </c>
      <c r="I26" s="183">
        <v>0</v>
      </c>
      <c r="J26" s="149">
        <v>0</v>
      </c>
      <c r="K26" s="226">
        <v>0</v>
      </c>
      <c r="L26" s="181"/>
      <c r="M26" s="197">
        <f>ROUND(+I26+J26,0)</f>
        <v>0</v>
      </c>
      <c r="N26" s="146">
        <f>ROUND(+K26,0)</f>
        <v>0</v>
      </c>
      <c r="O26" s="196"/>
      <c r="P26" s="181"/>
      <c r="Q26" s="150">
        <f>ROUND(+SUM(H26:K26),0)</f>
        <v>0</v>
      </c>
      <c r="V26" s="32">
        <v>17086</v>
      </c>
      <c r="W26" s="17" t="s">
        <v>230</v>
      </c>
      <c r="X26" s="283" t="s">
        <v>20</v>
      </c>
      <c r="Y26" s="284">
        <v>0.24</v>
      </c>
      <c r="Z26" s="20" t="s">
        <v>174</v>
      </c>
      <c r="AA26" s="336" t="s">
        <v>231</v>
      </c>
      <c r="AB26" s="290">
        <f t="shared" si="1"/>
        <v>0</v>
      </c>
      <c r="AD26" s="290"/>
      <c r="AF26" s="290"/>
      <c r="AG26" s="290"/>
      <c r="AH26" s="290"/>
    </row>
    <row r="27" spans="2:34" ht="16" hidden="1">
      <c r="B27" s="10"/>
      <c r="C27" s="11"/>
      <c r="D27" s="11"/>
      <c r="E27" s="11"/>
      <c r="F27" s="11"/>
      <c r="G27" s="11"/>
      <c r="H27" s="160"/>
      <c r="I27" s="161"/>
      <c r="J27" s="160"/>
      <c r="K27" s="218"/>
      <c r="L27" s="176"/>
      <c r="M27" s="190"/>
      <c r="N27" s="160"/>
      <c r="O27" s="191"/>
      <c r="P27" s="176"/>
      <c r="Q27" s="164"/>
      <c r="V27" s="32">
        <v>17091</v>
      </c>
      <c r="W27" s="17" t="s">
        <v>253</v>
      </c>
      <c r="X27" s="283" t="s">
        <v>20</v>
      </c>
      <c r="Y27" s="284">
        <v>0.24</v>
      </c>
      <c r="Z27" s="20" t="s">
        <v>174</v>
      </c>
      <c r="AA27" s="336" t="s">
        <v>205</v>
      </c>
      <c r="AB27" s="290">
        <f t="shared" si="1"/>
        <v>0</v>
      </c>
      <c r="AD27" s="290"/>
      <c r="AF27" s="290"/>
      <c r="AG27" s="290"/>
      <c r="AH27" s="290"/>
    </row>
    <row r="28" spans="2:34" ht="16.5" thickBot="1">
      <c r="B28" s="25" t="s">
        <v>11</v>
      </c>
      <c r="C28" s="26"/>
      <c r="D28" s="11"/>
      <c r="E28" s="11"/>
      <c r="F28" s="11"/>
      <c r="G28" s="11"/>
      <c r="H28" s="170">
        <f>ROUND(SUM(H20:H27),0)</f>
        <v>0</v>
      </c>
      <c r="I28" s="171">
        <f>ROUND(SUM(I20:I27),0)</f>
        <v>0</v>
      </c>
      <c r="J28" s="170">
        <f>ROUND(SUM(J20:J27),0)</f>
        <v>0</v>
      </c>
      <c r="K28" s="214">
        <f>ROUND(SUM(K20:K27),0)</f>
        <v>0</v>
      </c>
      <c r="L28" s="163"/>
      <c r="M28" s="170">
        <f>ROUND(SUM(M20:M27),0)</f>
        <v>0</v>
      </c>
      <c r="N28" s="151">
        <f>ROUND(SUM(N20:N27),0)</f>
        <v>0</v>
      </c>
      <c r="O28" s="198"/>
      <c r="P28" s="163"/>
      <c r="Q28" s="177">
        <f>ROUND(SUM(Q20:Q27),0)</f>
        <v>0</v>
      </c>
      <c r="S28" s="136" t="str">
        <f>IF((H28+I28+J28+K28)=Q28,+$AB$3,+$AC$3)</f>
        <v>ok</v>
      </c>
      <c r="T28" s="136" t="str">
        <f>IF((+H28+M28+N28+O28)=Q28,+$AB$3,+$AC$3)</f>
        <v>ok</v>
      </c>
      <c r="U28" s="136"/>
      <c r="V28" s="32">
        <v>17091</v>
      </c>
      <c r="W28" s="17" t="s">
        <v>253</v>
      </c>
      <c r="Y28" s="284">
        <v>0.24</v>
      </c>
      <c r="Z28" s="20" t="s">
        <v>174</v>
      </c>
      <c r="AA28" s="17">
        <v>0</v>
      </c>
      <c r="AB28" s="290">
        <f t="shared" si="1"/>
        <v>0</v>
      </c>
      <c r="AD28" s="290"/>
      <c r="AF28" s="290"/>
      <c r="AG28" s="290"/>
      <c r="AH28" s="290"/>
    </row>
    <row r="29" spans="2:34" ht="16.5" thickTop="1">
      <c r="B29" s="70"/>
      <c r="C29" s="84"/>
      <c r="D29" s="84"/>
      <c r="E29" s="84"/>
      <c r="F29" s="84"/>
      <c r="G29" s="84"/>
      <c r="H29" s="172"/>
      <c r="I29" s="173"/>
      <c r="J29" s="172"/>
      <c r="K29" s="216"/>
      <c r="L29" s="163"/>
      <c r="M29" s="194"/>
      <c r="N29" s="172"/>
      <c r="O29" s="191"/>
      <c r="P29" s="163"/>
      <c r="Q29" s="178"/>
      <c r="V29" s="32">
        <v>17093</v>
      </c>
      <c r="W29" s="17" t="s">
        <v>254</v>
      </c>
      <c r="X29" s="283" t="s">
        <v>167</v>
      </c>
      <c r="Y29" s="284">
        <v>0.32</v>
      </c>
      <c r="Z29" s="20" t="s">
        <v>174</v>
      </c>
      <c r="AA29" s="336" t="s">
        <v>260</v>
      </c>
      <c r="AB29" s="290">
        <f t="shared" si="1"/>
        <v>0</v>
      </c>
      <c r="AD29" s="290"/>
      <c r="AF29" s="290"/>
      <c r="AG29" s="290"/>
      <c r="AH29" s="290"/>
    </row>
    <row r="30" spans="2:34" ht="16">
      <c r="B30" s="85" t="s">
        <v>192</v>
      </c>
      <c r="C30" s="26"/>
      <c r="D30" s="26"/>
      <c r="E30" s="359" t="s">
        <v>280</v>
      </c>
      <c r="F30" s="11"/>
      <c r="G30" s="87"/>
      <c r="H30" s="160"/>
      <c r="I30" s="161"/>
      <c r="J30" s="160"/>
      <c r="K30" s="218"/>
      <c r="L30" s="176"/>
      <c r="M30" s="190"/>
      <c r="N30" s="160"/>
      <c r="O30" s="191"/>
      <c r="P30" s="176"/>
      <c r="Q30" s="164"/>
      <c r="V30" s="32">
        <v>17103</v>
      </c>
      <c r="W30" s="17" t="s">
        <v>255</v>
      </c>
      <c r="X30" s="283" t="s">
        <v>167</v>
      </c>
      <c r="Y30" s="284">
        <v>0.32</v>
      </c>
      <c r="Z30" s="20" t="s">
        <v>174</v>
      </c>
      <c r="AA30" s="336" t="s">
        <v>260</v>
      </c>
      <c r="AB30" s="290">
        <f t="shared" si="1"/>
        <v>0</v>
      </c>
      <c r="AD30" s="290"/>
      <c r="AF30" s="290"/>
      <c r="AG30" s="290"/>
      <c r="AH30" s="290"/>
    </row>
    <row r="31" spans="2:34" ht="16" thickBot="1">
      <c r="B31" s="42" t="s">
        <v>190</v>
      </c>
      <c r="E31" s="349">
        <v>0</v>
      </c>
      <c r="F31" s="346" t="s">
        <v>278</v>
      </c>
      <c r="G31" s="347"/>
      <c r="H31" s="149">
        <v>0</v>
      </c>
      <c r="I31" s="183"/>
      <c r="J31" s="149">
        <v>0</v>
      </c>
      <c r="K31" s="226">
        <v>0</v>
      </c>
      <c r="L31" s="181"/>
      <c r="M31" s="197">
        <f>ROUND(+I31+J31,0)</f>
        <v>0</v>
      </c>
      <c r="N31" s="146">
        <f>ROUND(+K31,0)</f>
        <v>0</v>
      </c>
      <c r="O31" s="227"/>
      <c r="P31" s="228"/>
      <c r="Q31" s="150">
        <f>ROUND(+SUM(H31:K31),0)</f>
        <v>0</v>
      </c>
      <c r="V31" s="32">
        <v>17105</v>
      </c>
      <c r="W31" s="17" t="s">
        <v>256</v>
      </c>
      <c r="X31" s="283" t="s">
        <v>167</v>
      </c>
      <c r="Y31" s="284">
        <v>0.32</v>
      </c>
      <c r="Z31" s="17" t="s">
        <v>189</v>
      </c>
      <c r="AA31" s="336" t="s">
        <v>235</v>
      </c>
      <c r="AB31" s="290">
        <f>+$H$19+$I$19+$J$19+$H$28+$I$28+$J$28</f>
        <v>0</v>
      </c>
      <c r="AD31" s="290"/>
      <c r="AF31" s="290"/>
      <c r="AG31" s="290"/>
      <c r="AH31" s="290"/>
    </row>
    <row r="32" spans="2:34" ht="16.5" thickBot="1">
      <c r="B32" s="42" t="s">
        <v>211</v>
      </c>
      <c r="C32" s="312"/>
      <c r="D32" s="9"/>
      <c r="F32" s="349">
        <v>0</v>
      </c>
      <c r="G32" s="348"/>
      <c r="H32" s="149">
        <v>0</v>
      </c>
      <c r="I32" s="183">
        <v>0</v>
      </c>
      <c r="J32" s="149">
        <v>0</v>
      </c>
      <c r="K32" s="226">
        <v>0</v>
      </c>
      <c r="L32" s="181"/>
      <c r="M32" s="197">
        <f>ROUND(+I32+J32,0)</f>
        <v>0</v>
      </c>
      <c r="N32" s="146">
        <f>ROUND(+K32,0)</f>
        <v>0</v>
      </c>
      <c r="O32" s="196"/>
      <c r="P32" s="181"/>
      <c r="Q32" s="150">
        <f>ROUND(+SUM(H32:K32),0)</f>
        <v>0</v>
      </c>
      <c r="V32" s="32">
        <v>17111</v>
      </c>
      <c r="W32" s="17" t="s">
        <v>257</v>
      </c>
      <c r="X32" s="283" t="s">
        <v>167</v>
      </c>
      <c r="Y32" s="284">
        <v>0.39</v>
      </c>
      <c r="Z32" s="20" t="s">
        <v>174</v>
      </c>
      <c r="AA32" s="336" t="s">
        <v>206</v>
      </c>
      <c r="AB32" s="290">
        <f>+$H$128+$I$128+$J$128</f>
        <v>0</v>
      </c>
      <c r="AD32" s="290"/>
      <c r="AF32" s="290"/>
      <c r="AG32" s="290"/>
      <c r="AH32" s="290"/>
    </row>
    <row r="33" spans="2:34" ht="15" customHeight="1" thickBot="1">
      <c r="B33" s="42" t="s">
        <v>212</v>
      </c>
      <c r="C33" s="312"/>
      <c r="D33" s="9"/>
      <c r="E33" s="506" t="s">
        <v>277</v>
      </c>
      <c r="F33" s="507"/>
      <c r="G33" s="508"/>
      <c r="H33" s="149">
        <v>0</v>
      </c>
      <c r="I33" s="183">
        <v>0</v>
      </c>
      <c r="J33" s="149">
        <v>0</v>
      </c>
      <c r="K33" s="226">
        <v>0</v>
      </c>
      <c r="L33" s="181"/>
      <c r="M33" s="197">
        <f>ROUND(+I33+J33,0)</f>
        <v>0</v>
      </c>
      <c r="N33" s="146">
        <f>ROUND(+K33,0)</f>
        <v>0</v>
      </c>
      <c r="O33" s="196"/>
      <c r="P33" s="181"/>
      <c r="Q33" s="150">
        <f>ROUND(+SUM(H33:K33),0)</f>
        <v>0</v>
      </c>
      <c r="V33" s="32">
        <v>17112</v>
      </c>
      <c r="W33" s="17" t="s">
        <v>258</v>
      </c>
      <c r="X33" s="283" t="s">
        <v>20</v>
      </c>
      <c r="Y33" s="284">
        <v>0.24</v>
      </c>
      <c r="Z33" s="20" t="s">
        <v>174</v>
      </c>
      <c r="AA33" s="336" t="s">
        <v>263</v>
      </c>
      <c r="AB33" s="290">
        <f>+$H$128+$I$128+$J$128</f>
        <v>0</v>
      </c>
      <c r="AD33" s="290"/>
      <c r="AF33" s="290"/>
      <c r="AG33" s="290"/>
      <c r="AH33" s="290"/>
    </row>
    <row r="34" spans="2:34" ht="16" thickBot="1">
      <c r="B34" s="42" t="s">
        <v>218</v>
      </c>
      <c r="C34" s="312"/>
      <c r="D34" s="9"/>
      <c r="E34" s="506" t="s">
        <v>276</v>
      </c>
      <c r="F34" s="507"/>
      <c r="G34" s="508"/>
      <c r="H34" s="149">
        <v>0</v>
      </c>
      <c r="I34" s="183">
        <v>0</v>
      </c>
      <c r="J34" s="149">
        <v>0</v>
      </c>
      <c r="K34" s="226">
        <v>0</v>
      </c>
      <c r="L34" s="181"/>
      <c r="M34" s="197">
        <f>ROUND(+I34+J34,0)</f>
        <v>0</v>
      </c>
      <c r="N34" s="146">
        <f>ROUND(+K34,0)</f>
        <v>0</v>
      </c>
      <c r="O34" s="196"/>
      <c r="P34" s="181"/>
      <c r="Q34" s="150">
        <f>ROUND(+SUM(H34:K34),0)</f>
        <v>0</v>
      </c>
      <c r="V34" s="32">
        <v>17121</v>
      </c>
      <c r="W34" s="17" t="s">
        <v>259</v>
      </c>
      <c r="X34" s="283" t="s">
        <v>167</v>
      </c>
      <c r="Y34" s="284">
        <v>0.53</v>
      </c>
      <c r="Z34" s="17" t="s">
        <v>173</v>
      </c>
      <c r="AA34" s="336" t="s">
        <v>207</v>
      </c>
      <c r="AB34" s="290">
        <f>+$H$19+$I$19+$J$19</f>
        <v>0</v>
      </c>
      <c r="AD34" s="290"/>
      <c r="AF34" s="290"/>
      <c r="AG34" s="289"/>
      <c r="AH34" s="289"/>
    </row>
    <row r="35" spans="2:30" ht="16">
      <c r="B35" s="517" t="s">
        <v>191</v>
      </c>
      <c r="C35" s="518"/>
      <c r="D35" s="518"/>
      <c r="E35" s="518"/>
      <c r="F35" s="518"/>
      <c r="G35" s="519"/>
      <c r="H35" s="149"/>
      <c r="I35" s="183"/>
      <c r="J35" s="149"/>
      <c r="K35" s="226"/>
      <c r="L35" s="181"/>
      <c r="M35" s="197"/>
      <c r="N35" s="146"/>
      <c r="O35" s="196"/>
      <c r="P35" s="181"/>
      <c r="Q35" s="150"/>
      <c r="V35" s="32">
        <v>17131</v>
      </c>
      <c r="Z35" s="20"/>
      <c r="AA35" s="17"/>
      <c r="AB35" s="290"/>
      <c r="AD35" s="289"/>
    </row>
    <row r="36" spans="2:27" ht="12.75">
      <c r="B36" s="503" t="s">
        <v>217</v>
      </c>
      <c r="C36" s="504"/>
      <c r="D36" s="504"/>
      <c r="E36" s="504"/>
      <c r="F36" s="504"/>
      <c r="G36" s="505"/>
      <c r="H36" s="149"/>
      <c r="I36" s="183"/>
      <c r="J36" s="149"/>
      <c r="K36" s="226"/>
      <c r="L36" s="181"/>
      <c r="M36" s="197"/>
      <c r="N36" s="146"/>
      <c r="O36" s="227"/>
      <c r="P36" s="228"/>
      <c r="Q36" s="150"/>
      <c r="V36" s="32">
        <v>99999</v>
      </c>
      <c r="W36" s="17" t="s">
        <v>188</v>
      </c>
      <c r="Z36" s="17"/>
      <c r="AA36" s="17"/>
    </row>
    <row r="37" spans="2:27" ht="12.75">
      <c r="B37" s="352" t="s">
        <v>216</v>
      </c>
      <c r="C37" s="529" t="s">
        <v>179</v>
      </c>
      <c r="D37" s="530"/>
      <c r="E37" s="350" t="s">
        <v>213</v>
      </c>
      <c r="F37" s="350" t="s">
        <v>214</v>
      </c>
      <c r="G37" s="350" t="s">
        <v>215</v>
      </c>
      <c r="H37" s="149">
        <v>0</v>
      </c>
      <c r="I37" s="183">
        <v>0</v>
      </c>
      <c r="J37" s="149">
        <v>0</v>
      </c>
      <c r="K37" s="226">
        <v>0</v>
      </c>
      <c r="L37" s="181"/>
      <c r="M37" s="197">
        <f aca="true" t="shared" si="2" ref="M37:M42">ROUND(+I37+J37,0)</f>
        <v>0</v>
      </c>
      <c r="N37" s="146">
        <f aca="true" t="shared" si="3" ref="N37:N42">ROUND(+K37,0)</f>
        <v>0</v>
      </c>
      <c r="O37" s="196"/>
      <c r="P37" s="181"/>
      <c r="Q37" s="150">
        <f>SUM(H37:K37)</f>
        <v>0</v>
      </c>
      <c r="V37" s="32"/>
      <c r="Z37" s="17"/>
      <c r="AA37" s="17"/>
    </row>
    <row r="38" spans="2:27" ht="12.75">
      <c r="B38" s="351"/>
      <c r="C38" s="527"/>
      <c r="D38" s="528"/>
      <c r="E38" s="350"/>
      <c r="F38" s="350"/>
      <c r="G38" s="350"/>
      <c r="H38" s="149">
        <f>+E38+F38+G38</f>
        <v>0</v>
      </c>
      <c r="I38" s="183">
        <v>0</v>
      </c>
      <c r="J38" s="149">
        <v>0</v>
      </c>
      <c r="K38" s="226">
        <v>0</v>
      </c>
      <c r="L38" s="181"/>
      <c r="M38" s="197">
        <f t="shared" si="2"/>
        <v>0</v>
      </c>
      <c r="N38" s="146">
        <f t="shared" si="3"/>
        <v>0</v>
      </c>
      <c r="O38" s="196"/>
      <c r="P38" s="181"/>
      <c r="Q38" s="150">
        <f>SUM(H38:K38)</f>
        <v>0</v>
      </c>
      <c r="V38" s="291" t="s">
        <v>177</v>
      </c>
      <c r="Y38" s="17" t="s">
        <v>173</v>
      </c>
      <c r="Z38" s="17"/>
      <c r="AA38" s="17"/>
    </row>
    <row r="39" spans="2:27" ht="12.75">
      <c r="B39" s="351"/>
      <c r="C39" s="527"/>
      <c r="D39" s="528"/>
      <c r="E39" s="350"/>
      <c r="F39" s="350"/>
      <c r="G39" s="350"/>
      <c r="H39" s="149">
        <f>+E39+F39+G39</f>
        <v>0</v>
      </c>
      <c r="I39" s="183">
        <v>0</v>
      </c>
      <c r="J39" s="149">
        <v>0</v>
      </c>
      <c r="K39" s="226">
        <v>0</v>
      </c>
      <c r="L39" s="181"/>
      <c r="M39" s="197">
        <f t="shared" si="2"/>
        <v>0</v>
      </c>
      <c r="N39" s="146">
        <f t="shared" si="3"/>
        <v>0</v>
      </c>
      <c r="O39" s="196"/>
      <c r="P39" s="181"/>
      <c r="Q39" s="150">
        <f>SUM(H39:K39)</f>
        <v>0</v>
      </c>
      <c r="V39" s="291" t="s">
        <v>177</v>
      </c>
      <c r="Y39" s="17" t="s">
        <v>173</v>
      </c>
      <c r="Z39" s="17"/>
      <c r="AA39" s="17"/>
    </row>
    <row r="40" spans="2:27" ht="12.75">
      <c r="B40" s="351"/>
      <c r="C40" s="527"/>
      <c r="D40" s="528"/>
      <c r="E40" s="350"/>
      <c r="F40" s="350"/>
      <c r="G40" s="350"/>
      <c r="H40" s="149">
        <v>0</v>
      </c>
      <c r="I40" s="183">
        <v>0</v>
      </c>
      <c r="J40" s="149">
        <v>0</v>
      </c>
      <c r="K40" s="226">
        <v>0</v>
      </c>
      <c r="L40" s="181"/>
      <c r="M40" s="197">
        <f t="shared" si="2"/>
        <v>0</v>
      </c>
      <c r="N40" s="146">
        <f t="shared" si="3"/>
        <v>0</v>
      </c>
      <c r="O40" s="196"/>
      <c r="P40" s="181"/>
      <c r="Q40" s="150">
        <f>SUM(H40:K40)</f>
        <v>0</v>
      </c>
      <c r="V40" s="291" t="s">
        <v>177</v>
      </c>
      <c r="Y40" s="17" t="s">
        <v>173</v>
      </c>
      <c r="Z40" s="17"/>
      <c r="AA40" s="17"/>
    </row>
    <row r="41" spans="2:27" ht="12.75">
      <c r="B41" s="351"/>
      <c r="C41" s="527"/>
      <c r="D41" s="528"/>
      <c r="E41" s="350"/>
      <c r="F41" s="350"/>
      <c r="G41" s="350"/>
      <c r="H41" s="149">
        <v>0</v>
      </c>
      <c r="I41" s="183">
        <v>0</v>
      </c>
      <c r="J41" s="149">
        <v>0</v>
      </c>
      <c r="K41" s="226">
        <v>0</v>
      </c>
      <c r="L41" s="181"/>
      <c r="M41" s="197">
        <f t="shared" si="2"/>
        <v>0</v>
      </c>
      <c r="N41" s="146">
        <f t="shared" si="3"/>
        <v>0</v>
      </c>
      <c r="O41" s="196"/>
      <c r="P41" s="181"/>
      <c r="Q41" s="150">
        <f>SUM(H41:K41)</f>
        <v>0</v>
      </c>
      <c r="V41" s="291" t="s">
        <v>177</v>
      </c>
      <c r="Y41" s="17" t="s">
        <v>173</v>
      </c>
      <c r="Z41" s="17"/>
      <c r="AA41" s="17"/>
    </row>
    <row r="42" spans="2:22" ht="12.75">
      <c r="B42" s="351"/>
      <c r="C42" s="529"/>
      <c r="D42" s="530"/>
      <c r="E42" s="350"/>
      <c r="F42" s="350"/>
      <c r="G42" s="350"/>
      <c r="H42" s="149">
        <v>0</v>
      </c>
      <c r="I42" s="183">
        <v>0</v>
      </c>
      <c r="J42" s="149">
        <v>0</v>
      </c>
      <c r="K42" s="226">
        <v>0</v>
      </c>
      <c r="L42" s="181"/>
      <c r="M42" s="197">
        <f t="shared" si="2"/>
        <v>0</v>
      </c>
      <c r="N42" s="146">
        <f t="shared" si="3"/>
        <v>0</v>
      </c>
      <c r="O42" s="196"/>
      <c r="P42" s="181"/>
      <c r="Q42" s="150">
        <f>ROUND(+SUM(H42:K42),0)</f>
        <v>0</v>
      </c>
      <c r="V42" s="32"/>
    </row>
    <row r="43" spans="2:22" ht="8.25" customHeight="1" hidden="1">
      <c r="B43" s="10"/>
      <c r="C43" s="11"/>
      <c r="D43" s="11"/>
      <c r="E43" s="11"/>
      <c r="F43" s="11"/>
      <c r="G43" s="11"/>
      <c r="H43" s="160"/>
      <c r="I43" s="161"/>
      <c r="J43" s="160"/>
      <c r="K43" s="218"/>
      <c r="L43" s="176"/>
      <c r="M43" s="190"/>
      <c r="N43" s="160"/>
      <c r="O43" s="191"/>
      <c r="P43" s="176"/>
      <c r="Q43" s="164"/>
      <c r="V43" s="32"/>
    </row>
    <row r="44" spans="2:21" ht="16" thickBot="1">
      <c r="B44" s="25" t="s">
        <v>10</v>
      </c>
      <c r="C44" s="26"/>
      <c r="D44" s="11"/>
      <c r="E44" s="11"/>
      <c r="F44" s="11"/>
      <c r="G44" s="11"/>
      <c r="H44" s="170">
        <f>ROUND(SUM(H30:H43),0)</f>
        <v>0</v>
      </c>
      <c r="I44" s="171">
        <f>ROUND(SUM(I30:I43),0)</f>
        <v>0</v>
      </c>
      <c r="J44" s="170">
        <f>ROUND(SUM(J30:J43),0)</f>
        <v>0</v>
      </c>
      <c r="K44" s="364">
        <f>ROUND(SUM(K30:K43),0)</f>
        <v>0</v>
      </c>
      <c r="L44" s="163"/>
      <c r="M44" s="170">
        <f>ROUND(SUM(M30:M43),0)</f>
        <v>0</v>
      </c>
      <c r="N44" s="151">
        <f>ROUND(SUM(N30:N43),0)</f>
        <v>0</v>
      </c>
      <c r="O44" s="198"/>
      <c r="P44" s="163"/>
      <c r="Q44" s="177">
        <f>ROUND(SUM(Q30:Q43),0)</f>
        <v>0</v>
      </c>
      <c r="S44" s="136" t="str">
        <f>IF((H44+I44+J44+K44)=Q44,+$AB$3,+$AC$3)</f>
        <v>ok</v>
      </c>
      <c r="T44" s="136" t="str">
        <f>IF((+H44+M44+N44+O44)=Q44,+$AB$3,+$AC$3)</f>
        <v>ok</v>
      </c>
      <c r="U44" s="136"/>
    </row>
    <row r="45" spans="2:17" ht="6.75" customHeight="1" thickTop="1">
      <c r="B45" s="70"/>
      <c r="C45" s="84"/>
      <c r="D45" s="84"/>
      <c r="E45" s="84"/>
      <c r="F45" s="84"/>
      <c r="G45" s="84"/>
      <c r="H45" s="149"/>
      <c r="I45" s="183"/>
      <c r="J45" s="149"/>
      <c r="K45" s="226"/>
      <c r="L45" s="163"/>
      <c r="M45" s="172"/>
      <c r="N45" s="172"/>
      <c r="O45" s="191"/>
      <c r="P45" s="163"/>
      <c r="Q45" s="150"/>
    </row>
    <row r="46" spans="2:22" ht="12.75">
      <c r="B46" s="85" t="s">
        <v>183</v>
      </c>
      <c r="C46" s="26"/>
      <c r="D46" s="11"/>
      <c r="E46" s="11"/>
      <c r="F46" s="11"/>
      <c r="G46" s="11"/>
      <c r="H46" s="149"/>
      <c r="I46" s="183"/>
      <c r="J46" s="149"/>
      <c r="K46" s="226"/>
      <c r="L46" s="176"/>
      <c r="M46" s="160"/>
      <c r="N46" s="160"/>
      <c r="O46" s="191"/>
      <c r="P46" s="176"/>
      <c r="Q46" s="150"/>
      <c r="V46" s="32"/>
    </row>
    <row r="47" spans="2:22" ht="12.75">
      <c r="B47" s="76" t="s">
        <v>60</v>
      </c>
      <c r="C47" s="77"/>
      <c r="D47" s="88"/>
      <c r="E47" s="88"/>
      <c r="F47" s="11"/>
      <c r="G47" s="11"/>
      <c r="H47" s="149"/>
      <c r="I47" s="183"/>
      <c r="J47" s="149"/>
      <c r="K47" s="226"/>
      <c r="L47" s="176"/>
      <c r="M47" s="160"/>
      <c r="N47" s="160"/>
      <c r="O47" s="191"/>
      <c r="P47" s="176"/>
      <c r="Q47" s="150"/>
      <c r="V47" s="32"/>
    </row>
    <row r="48" spans="2:17" ht="12.75" hidden="1">
      <c r="B48" s="7" t="s">
        <v>0</v>
      </c>
      <c r="C48" s="486" t="s">
        <v>0</v>
      </c>
      <c r="D48" s="486" t="s">
        <v>0</v>
      </c>
      <c r="E48" s="486" t="s">
        <v>0</v>
      </c>
      <c r="F48" s="486" t="s">
        <v>0</v>
      </c>
      <c r="G48" s="487" t="s">
        <v>0</v>
      </c>
      <c r="H48" s="149">
        <v>0</v>
      </c>
      <c r="I48" s="183">
        <v>0</v>
      </c>
      <c r="J48" s="149">
        <v>0</v>
      </c>
      <c r="K48" s="226">
        <v>0</v>
      </c>
      <c r="L48" s="181"/>
      <c r="M48" s="149">
        <v>0</v>
      </c>
      <c r="N48" s="149">
        <v>0</v>
      </c>
      <c r="O48" s="196"/>
      <c r="P48" s="181"/>
      <c r="Q48" s="150">
        <v>0</v>
      </c>
    </row>
    <row r="49" spans="2:17" ht="12.75">
      <c r="B49" s="200" t="s">
        <v>0</v>
      </c>
      <c r="C49" s="488" t="s">
        <v>0</v>
      </c>
      <c r="D49" s="488" t="s">
        <v>0</v>
      </c>
      <c r="E49" s="488" t="s">
        <v>0</v>
      </c>
      <c r="F49" s="488" t="s">
        <v>0</v>
      </c>
      <c r="G49" s="489" t="s">
        <v>0</v>
      </c>
      <c r="H49" s="149">
        <v>0</v>
      </c>
      <c r="I49" s="183">
        <v>0</v>
      </c>
      <c r="J49" s="149">
        <v>0</v>
      </c>
      <c r="K49" s="363">
        <v>0</v>
      </c>
      <c r="L49" s="181"/>
      <c r="M49" s="149">
        <v>0</v>
      </c>
      <c r="N49" s="149">
        <v>0</v>
      </c>
      <c r="O49" s="196"/>
      <c r="P49" s="181"/>
      <c r="Q49" s="150">
        <v>0</v>
      </c>
    </row>
    <row r="50" spans="2:17" ht="6.75" customHeight="1" hidden="1">
      <c r="B50" s="10"/>
      <c r="C50" s="11"/>
      <c r="D50" s="11"/>
      <c r="E50" s="11"/>
      <c r="F50" s="11"/>
      <c r="G50" s="11"/>
      <c r="H50" s="160"/>
      <c r="I50" s="160"/>
      <c r="J50" s="160"/>
      <c r="K50" s="160"/>
      <c r="L50" s="176"/>
      <c r="M50" s="160"/>
      <c r="N50" s="160"/>
      <c r="O50" s="191"/>
      <c r="P50" s="176"/>
      <c r="Q50" s="160"/>
    </row>
    <row r="51" spans="2:21" ht="16" thickBot="1">
      <c r="B51" s="25" t="s">
        <v>6</v>
      </c>
      <c r="C51" s="26"/>
      <c r="D51" s="11"/>
      <c r="E51" s="11"/>
      <c r="F51" s="11"/>
      <c r="G51" s="11"/>
      <c r="H51" s="170">
        <f>ROUND(SUM(H45:H50),0)</f>
        <v>0</v>
      </c>
      <c r="I51" s="171">
        <f>ROUND(SUM(I45:I50),0)</f>
        <v>0</v>
      </c>
      <c r="J51" s="170">
        <f>ROUND(SUM(J45:J50),0)</f>
        <v>0</v>
      </c>
      <c r="K51" s="364">
        <f>ROUND(SUM(K45:K50),0)</f>
        <v>0</v>
      </c>
      <c r="L51" s="163"/>
      <c r="M51" s="170">
        <f>ROUND(SUM(M45:M50),0)</f>
        <v>0</v>
      </c>
      <c r="N51" s="151">
        <f>ROUND(SUM(N45:N50),0)</f>
        <v>0</v>
      </c>
      <c r="O51" s="198"/>
      <c r="P51" s="163"/>
      <c r="Q51" s="177">
        <f>ROUND(SUM(Q45:Q50),0)</f>
        <v>0</v>
      </c>
      <c r="S51" s="136" t="str">
        <f>IF((H51+I51+J51+K51)=Q51,+$AB$3,+$AC$3)</f>
        <v>ok</v>
      </c>
      <c r="T51" s="136" t="str">
        <f>IF((+H51+M51+N51+O51)=Q51,+$AB$3,+$AC$3)</f>
        <v>ok</v>
      </c>
      <c r="U51" s="136"/>
    </row>
    <row r="52" spans="2:17" ht="7.5" customHeight="1" thickTop="1">
      <c r="B52" s="70"/>
      <c r="C52" s="84"/>
      <c r="D52" s="84"/>
      <c r="E52" s="84"/>
      <c r="F52" s="84"/>
      <c r="G52" s="84"/>
      <c r="H52" s="179"/>
      <c r="I52" s="180"/>
      <c r="J52" s="149"/>
      <c r="K52" s="226"/>
      <c r="L52" s="163"/>
      <c r="M52" s="179"/>
      <c r="N52" s="179"/>
      <c r="O52" s="191"/>
      <c r="P52" s="163"/>
      <c r="Q52" s="150"/>
    </row>
    <row r="53" spans="2:17" ht="12.75">
      <c r="B53" s="25" t="s">
        <v>15</v>
      </c>
      <c r="C53" s="26"/>
      <c r="D53" s="11"/>
      <c r="E53" s="11"/>
      <c r="F53" s="11"/>
      <c r="G53" s="11"/>
      <c r="H53" s="160"/>
      <c r="I53" s="161"/>
      <c r="J53" s="149"/>
      <c r="K53" s="226"/>
      <c r="L53" s="176"/>
      <c r="M53" s="160"/>
      <c r="N53" s="160"/>
      <c r="O53" s="191"/>
      <c r="P53" s="176"/>
      <c r="Q53" s="150"/>
    </row>
    <row r="54" spans="2:22" ht="12.75">
      <c r="B54" s="1" t="s">
        <v>0</v>
      </c>
      <c r="C54" s="484" t="s">
        <v>262</v>
      </c>
      <c r="D54" s="484"/>
      <c r="E54" s="484"/>
      <c r="F54" s="484" t="s">
        <v>0</v>
      </c>
      <c r="G54" s="485" t="s">
        <v>0</v>
      </c>
      <c r="H54" s="149">
        <v>0</v>
      </c>
      <c r="I54" s="183">
        <v>0</v>
      </c>
      <c r="J54" s="149">
        <v>0</v>
      </c>
      <c r="K54" s="226">
        <v>0</v>
      </c>
      <c r="L54" s="181"/>
      <c r="M54" s="149">
        <v>0</v>
      </c>
      <c r="N54" s="149">
        <v>0</v>
      </c>
      <c r="O54" s="196"/>
      <c r="P54" s="181"/>
      <c r="Q54" s="150">
        <f>SUM(H54:K54)</f>
        <v>0</v>
      </c>
      <c r="V54" s="32"/>
    </row>
    <row r="55" spans="2:22" ht="12.75">
      <c r="B55" s="2" t="s">
        <v>0</v>
      </c>
      <c r="C55" s="484" t="s">
        <v>61</v>
      </c>
      <c r="D55" s="484"/>
      <c r="E55" s="484"/>
      <c r="F55" s="484" t="s">
        <v>0</v>
      </c>
      <c r="G55" s="485" t="s">
        <v>0</v>
      </c>
      <c r="H55" s="149">
        <v>0</v>
      </c>
      <c r="I55" s="183">
        <v>0</v>
      </c>
      <c r="J55" s="149">
        <v>0</v>
      </c>
      <c r="K55" s="226">
        <v>0</v>
      </c>
      <c r="L55" s="181"/>
      <c r="M55" s="149">
        <v>0</v>
      </c>
      <c r="N55" s="149">
        <v>0</v>
      </c>
      <c r="O55" s="196"/>
      <c r="P55" s="181"/>
      <c r="Q55" s="150">
        <f>SUM(H55:K55)</f>
        <v>0</v>
      </c>
      <c r="V55" s="32"/>
    </row>
    <row r="56" spans="2:22" ht="12.75">
      <c r="B56" s="7" t="s">
        <v>0</v>
      </c>
      <c r="C56" s="486" t="s">
        <v>0</v>
      </c>
      <c r="D56" s="486" t="s">
        <v>0</v>
      </c>
      <c r="E56" s="486" t="s">
        <v>0</v>
      </c>
      <c r="F56" s="486" t="s">
        <v>0</v>
      </c>
      <c r="G56" s="487" t="s">
        <v>0</v>
      </c>
      <c r="H56" s="149">
        <v>0</v>
      </c>
      <c r="I56" s="183">
        <v>0</v>
      </c>
      <c r="J56" s="149">
        <v>0</v>
      </c>
      <c r="K56" s="226">
        <v>0</v>
      </c>
      <c r="L56" s="181"/>
      <c r="M56" s="149">
        <v>0</v>
      </c>
      <c r="N56" s="149">
        <v>0</v>
      </c>
      <c r="O56" s="196"/>
      <c r="P56" s="181"/>
      <c r="Q56" s="150">
        <f>SUM(H56:K56)</f>
        <v>0</v>
      </c>
      <c r="V56" s="32"/>
    </row>
    <row r="57" spans="2:17" ht="12.75" hidden="1">
      <c r="B57" s="7" t="s">
        <v>0</v>
      </c>
      <c r="C57" s="486" t="s">
        <v>0</v>
      </c>
      <c r="D57" s="486" t="s">
        <v>0</v>
      </c>
      <c r="E57" s="486" t="s">
        <v>0</v>
      </c>
      <c r="F57" s="486" t="s">
        <v>0</v>
      </c>
      <c r="G57" s="487" t="s">
        <v>0</v>
      </c>
      <c r="H57" s="149">
        <v>0</v>
      </c>
      <c r="I57" s="183">
        <v>0</v>
      </c>
      <c r="J57" s="149">
        <v>0</v>
      </c>
      <c r="K57" s="226">
        <v>0</v>
      </c>
      <c r="L57" s="181"/>
      <c r="M57" s="149">
        <v>0</v>
      </c>
      <c r="N57" s="149">
        <v>0</v>
      </c>
      <c r="O57" s="196"/>
      <c r="P57" s="181"/>
      <c r="Q57" s="150">
        <f>SUM(H57:K57)</f>
        <v>0</v>
      </c>
    </row>
    <row r="58" spans="2:17" ht="12.75">
      <c r="B58" s="200" t="s">
        <v>0</v>
      </c>
      <c r="C58" s="488" t="s">
        <v>0</v>
      </c>
      <c r="D58" s="488" t="s">
        <v>0</v>
      </c>
      <c r="E58" s="488" t="s">
        <v>0</v>
      </c>
      <c r="F58" s="488" t="s">
        <v>0</v>
      </c>
      <c r="G58" s="489" t="s">
        <v>0</v>
      </c>
      <c r="H58" s="149">
        <v>0</v>
      </c>
      <c r="I58" s="183">
        <v>0</v>
      </c>
      <c r="J58" s="149">
        <v>0</v>
      </c>
      <c r="K58" s="226">
        <v>0</v>
      </c>
      <c r="L58" s="181"/>
      <c r="M58" s="149">
        <v>0</v>
      </c>
      <c r="N58" s="149">
        <v>0</v>
      </c>
      <c r="O58" s="196"/>
      <c r="P58" s="181"/>
      <c r="Q58" s="150">
        <f>SUM(H58:K58)</f>
        <v>0</v>
      </c>
    </row>
    <row r="59" spans="2:17" ht="6.75" customHeight="1" hidden="1">
      <c r="B59" s="13"/>
      <c r="C59" s="14"/>
      <c r="D59" s="11"/>
      <c r="E59" s="11"/>
      <c r="F59" s="11"/>
      <c r="G59" s="15"/>
      <c r="H59" s="160"/>
      <c r="I59" s="161"/>
      <c r="J59" s="160"/>
      <c r="K59" s="160"/>
      <c r="L59" s="181"/>
      <c r="M59" s="160"/>
      <c r="N59" s="160"/>
      <c r="O59" s="196"/>
      <c r="P59" s="176"/>
      <c r="Q59" s="160"/>
    </row>
    <row r="60" spans="2:21" ht="16" thickBot="1">
      <c r="B60" s="89" t="s">
        <v>8</v>
      </c>
      <c r="C60" s="90"/>
      <c r="D60" s="91"/>
      <c r="E60" s="91"/>
      <c r="F60" s="91"/>
      <c r="G60" s="91"/>
      <c r="H60" s="170">
        <f>ROUND(SUM(H52:H59),0)</f>
        <v>0</v>
      </c>
      <c r="I60" s="171">
        <f>ROUND(SUM(I52:I59),0)</f>
        <v>0</v>
      </c>
      <c r="J60" s="170">
        <f>ROUND(SUM(J52:J59),0)</f>
        <v>0</v>
      </c>
      <c r="K60" s="364">
        <f>ROUND(SUM(K52:K59),0)</f>
        <v>0</v>
      </c>
      <c r="L60" s="163"/>
      <c r="M60" s="170">
        <f>ROUND(SUM(M52:M59),0)</f>
        <v>0</v>
      </c>
      <c r="N60" s="151">
        <f>ROUND(SUM(N52:N59),0)</f>
        <v>0</v>
      </c>
      <c r="O60" s="198"/>
      <c r="P60" s="163"/>
      <c r="Q60" s="177">
        <f>ROUND(SUM(Q52:Q59),0)</f>
        <v>0</v>
      </c>
      <c r="S60" s="136" t="str">
        <f>IF((H60+I60+J60+K60)=Q60,+$AB$3,+$AC$3)</f>
        <v>ok</v>
      </c>
      <c r="T60" s="136" t="str">
        <f>IF((+H60+I60+J60+K60)=Q60,+$AB$3,+$AC$3)</f>
        <v>ok</v>
      </c>
      <c r="U60" s="136"/>
    </row>
    <row r="61" spans="2:17" ht="8.25" customHeight="1" thickTop="1">
      <c r="B61" s="10"/>
      <c r="C61" s="11"/>
      <c r="D61" s="11"/>
      <c r="E61" s="11"/>
      <c r="F61" s="11"/>
      <c r="G61" s="11"/>
      <c r="H61" s="69"/>
      <c r="I61" s="68"/>
      <c r="J61" s="69"/>
      <c r="K61" s="68"/>
      <c r="L61" s="181"/>
      <c r="M61" s="69"/>
      <c r="N61" s="69"/>
      <c r="O61" s="196"/>
      <c r="P61" s="6"/>
      <c r="Q61" s="150"/>
    </row>
    <row r="62" spans="2:22" ht="18.75" customHeight="1">
      <c r="B62" s="25" t="s">
        <v>16</v>
      </c>
      <c r="C62" s="26"/>
      <c r="D62" s="11"/>
      <c r="E62" s="11"/>
      <c r="F62" s="11"/>
      <c r="G62" s="11"/>
      <c r="H62" s="12"/>
      <c r="I62" s="46"/>
      <c r="J62" s="12"/>
      <c r="K62" s="46"/>
      <c r="L62" s="181"/>
      <c r="M62" s="12"/>
      <c r="N62" s="12"/>
      <c r="O62" s="196"/>
      <c r="P62" s="5"/>
      <c r="Q62" s="150"/>
      <c r="V62" s="32"/>
    </row>
    <row r="63" spans="2:22" ht="27.75" customHeight="1" thickBot="1">
      <c r="B63" s="520" t="s">
        <v>219</v>
      </c>
      <c r="C63" s="521"/>
      <c r="D63" s="521"/>
      <c r="E63" s="521"/>
      <c r="F63" s="521"/>
      <c r="G63" s="522"/>
      <c r="H63" s="146"/>
      <c r="I63" s="182"/>
      <c r="J63" s="146"/>
      <c r="K63" s="182"/>
      <c r="L63" s="147"/>
      <c r="M63" s="146"/>
      <c r="N63" s="146"/>
      <c r="O63" s="133"/>
      <c r="P63" s="147"/>
      <c r="Q63" s="150"/>
      <c r="V63" s="32"/>
    </row>
    <row r="64" spans="2:22" ht="16" thickBot="1">
      <c r="B64" s="490" t="s">
        <v>179</v>
      </c>
      <c r="C64" s="491"/>
      <c r="D64" s="313" t="s">
        <v>184</v>
      </c>
      <c r="E64" s="453" t="s">
        <v>185</v>
      </c>
      <c r="F64" s="454"/>
      <c r="G64" s="313" t="s">
        <v>181</v>
      </c>
      <c r="H64" s="149">
        <v>0</v>
      </c>
      <c r="I64" s="183">
        <v>0</v>
      </c>
      <c r="J64" s="149">
        <v>0</v>
      </c>
      <c r="K64" s="183">
        <v>0</v>
      </c>
      <c r="L64" s="181"/>
      <c r="M64" s="149">
        <v>0</v>
      </c>
      <c r="N64" s="149">
        <v>0</v>
      </c>
      <c r="O64" s="196"/>
      <c r="P64" s="181"/>
      <c r="Q64" s="150">
        <f aca="true" t="shared" si="4" ref="Q64:Q69">SUM(H64:K64)</f>
        <v>0</v>
      </c>
      <c r="V64" s="32"/>
    </row>
    <row r="65" spans="2:22" ht="16" thickBot="1">
      <c r="B65" s="451"/>
      <c r="C65" s="452"/>
      <c r="D65" s="320">
        <v>0</v>
      </c>
      <c r="E65" s="459" t="s">
        <v>0</v>
      </c>
      <c r="F65" s="452"/>
      <c r="G65" s="322">
        <v>0</v>
      </c>
      <c r="H65" s="149">
        <v>0</v>
      </c>
      <c r="I65" s="183">
        <v>0</v>
      </c>
      <c r="J65" s="149">
        <v>0</v>
      </c>
      <c r="K65" s="183">
        <v>0</v>
      </c>
      <c r="L65" s="181"/>
      <c r="M65" s="149">
        <v>0</v>
      </c>
      <c r="N65" s="149">
        <v>0</v>
      </c>
      <c r="O65" s="196"/>
      <c r="P65" s="181"/>
      <c r="Q65" s="150">
        <f t="shared" si="4"/>
        <v>0</v>
      </c>
      <c r="V65" s="32"/>
    </row>
    <row r="66" spans="2:22" ht="16" thickBot="1">
      <c r="B66" s="451" t="s">
        <v>0</v>
      </c>
      <c r="C66" s="452"/>
      <c r="D66" s="321">
        <v>0</v>
      </c>
      <c r="E66" s="459" t="s">
        <v>0</v>
      </c>
      <c r="F66" s="452"/>
      <c r="G66" s="322">
        <v>0</v>
      </c>
      <c r="H66" s="149">
        <v>0</v>
      </c>
      <c r="I66" s="183">
        <v>0</v>
      </c>
      <c r="J66" s="149">
        <v>0</v>
      </c>
      <c r="K66" s="183">
        <v>0</v>
      </c>
      <c r="L66" s="181"/>
      <c r="M66" s="149">
        <v>0</v>
      </c>
      <c r="N66" s="149">
        <v>0</v>
      </c>
      <c r="O66" s="196"/>
      <c r="P66" s="181"/>
      <c r="Q66" s="150">
        <f t="shared" si="4"/>
        <v>0</v>
      </c>
      <c r="V66" s="32"/>
    </row>
    <row r="67" spans="2:22" ht="16" thickBot="1">
      <c r="B67" s="451" t="s">
        <v>0</v>
      </c>
      <c r="C67" s="452"/>
      <c r="D67" s="321">
        <v>0</v>
      </c>
      <c r="E67" s="459" t="s">
        <v>0</v>
      </c>
      <c r="F67" s="452"/>
      <c r="G67" s="322">
        <v>0</v>
      </c>
      <c r="H67" s="149">
        <v>0</v>
      </c>
      <c r="I67" s="183">
        <v>0</v>
      </c>
      <c r="J67" s="149">
        <v>0</v>
      </c>
      <c r="K67" s="183">
        <v>0</v>
      </c>
      <c r="L67" s="181"/>
      <c r="M67" s="149">
        <v>0</v>
      </c>
      <c r="N67" s="149">
        <v>0</v>
      </c>
      <c r="O67" s="196"/>
      <c r="P67" s="181"/>
      <c r="Q67" s="150">
        <f t="shared" si="4"/>
        <v>0</v>
      </c>
      <c r="V67" s="32"/>
    </row>
    <row r="68" spans="2:17" ht="16" hidden="1" thickBot="1">
      <c r="B68" s="451" t="s">
        <v>0</v>
      </c>
      <c r="C68" s="452"/>
      <c r="D68" s="321">
        <v>0</v>
      </c>
      <c r="E68" s="459" t="s">
        <v>0</v>
      </c>
      <c r="F68" s="452"/>
      <c r="G68" s="322">
        <v>0</v>
      </c>
      <c r="H68" s="149">
        <v>0</v>
      </c>
      <c r="I68" s="183">
        <v>0</v>
      </c>
      <c r="J68" s="149">
        <v>0</v>
      </c>
      <c r="K68" s="183">
        <v>0</v>
      </c>
      <c r="L68" s="181"/>
      <c r="M68" s="149">
        <v>0</v>
      </c>
      <c r="N68" s="149">
        <v>0</v>
      </c>
      <c r="O68" s="196"/>
      <c r="P68" s="181"/>
      <c r="Q68" s="150">
        <f t="shared" si="4"/>
        <v>0</v>
      </c>
    </row>
    <row r="69" spans="2:17" ht="16" thickBot="1">
      <c r="B69" s="451" t="s">
        <v>0</v>
      </c>
      <c r="C69" s="452"/>
      <c r="D69" s="321">
        <v>0</v>
      </c>
      <c r="E69" s="459" t="s">
        <v>0</v>
      </c>
      <c r="F69" s="452"/>
      <c r="G69" s="322">
        <v>0</v>
      </c>
      <c r="H69" s="149">
        <v>0</v>
      </c>
      <c r="I69" s="183">
        <v>0</v>
      </c>
      <c r="J69" s="149">
        <v>0</v>
      </c>
      <c r="K69" s="365">
        <v>0</v>
      </c>
      <c r="L69" s="181"/>
      <c r="M69" s="149">
        <v>0</v>
      </c>
      <c r="N69" s="149">
        <v>0</v>
      </c>
      <c r="O69" s="196"/>
      <c r="P69" s="181"/>
      <c r="Q69" s="150">
        <f t="shared" si="4"/>
        <v>0</v>
      </c>
    </row>
    <row r="70" spans="2:17" ht="16.5" customHeight="1" hidden="1">
      <c r="B70" s="13"/>
      <c r="C70" s="14"/>
      <c r="D70" s="11"/>
      <c r="E70" s="11"/>
      <c r="F70" s="11"/>
      <c r="G70" s="16"/>
      <c r="H70" s="146"/>
      <c r="I70" s="146"/>
      <c r="J70" s="146"/>
      <c r="K70" s="146"/>
      <c r="L70" s="147"/>
      <c r="M70" s="146"/>
      <c r="N70" s="146"/>
      <c r="O70" s="198"/>
      <c r="P70" s="147"/>
      <c r="Q70" s="146"/>
    </row>
    <row r="71" spans="2:21" ht="16.5" customHeight="1" thickBot="1">
      <c r="B71" s="93" t="s">
        <v>5</v>
      </c>
      <c r="C71" s="94"/>
      <c r="D71" s="95"/>
      <c r="E71" s="95"/>
      <c r="F71" s="95"/>
      <c r="G71" s="96"/>
      <c r="H71" s="170">
        <f>ROUND(SUM(H61:H70),0)</f>
        <v>0</v>
      </c>
      <c r="I71" s="171">
        <f>ROUND(SUM(I61:I70),0)</f>
        <v>0</v>
      </c>
      <c r="J71" s="170">
        <f>ROUND(SUM(J61:J70),0)</f>
        <v>0</v>
      </c>
      <c r="K71" s="364">
        <f>ROUND(SUM(K61:K70),0)</f>
        <v>0</v>
      </c>
      <c r="L71" s="163"/>
      <c r="M71" s="170">
        <f>ROUND(SUM(M61:M70),0)</f>
        <v>0</v>
      </c>
      <c r="N71" s="151">
        <f>ROUND(SUM(N61:N70),0)</f>
        <v>0</v>
      </c>
      <c r="O71" s="415"/>
      <c r="P71" s="416"/>
      <c r="Q71" s="177">
        <f>ROUND(SUM(Q61:Q70),0)</f>
        <v>0</v>
      </c>
      <c r="S71" s="136" t="str">
        <f>IF((H71+I71+J71+K71)=Q71,+$AB$3,+$AC$3)</f>
        <v>ok</v>
      </c>
      <c r="T71" s="136" t="str">
        <f>IF((+H71+M71+N71+O71)=Q71,+$AB$3,+$AC$3)</f>
        <v>ok</v>
      </c>
      <c r="U71" s="136"/>
    </row>
    <row r="72" spans="2:16" ht="6.75" customHeight="1" thickTop="1">
      <c r="B72" s="11"/>
      <c r="C72" s="11"/>
      <c r="D72" s="11"/>
      <c r="E72" s="11"/>
      <c r="F72" s="11"/>
      <c r="G72" s="11"/>
      <c r="H72" s="11"/>
      <c r="I72" s="11"/>
      <c r="J72" s="11"/>
      <c r="K72" s="11"/>
      <c r="L72" s="11"/>
      <c r="M72" s="11"/>
      <c r="N72" s="11"/>
      <c r="O72" s="11"/>
      <c r="P72" s="11"/>
    </row>
    <row r="73" spans="1:256" s="22" customFormat="1" ht="16">
      <c r="A73" s="324"/>
      <c r="B73" s="482" t="str">
        <f>CONCATENATE(B4," - ",B5)</f>
        <v>BUDGET JUSTIFICATION - Calendar Year 2024</v>
      </c>
      <c r="C73" s="482"/>
      <c r="D73" s="482"/>
      <c r="E73" s="482"/>
      <c r="F73" s="482"/>
      <c r="G73" s="482"/>
      <c r="H73" s="482"/>
      <c r="I73" s="482"/>
      <c r="J73" s="482"/>
      <c r="K73" s="482"/>
      <c r="L73" s="482"/>
      <c r="M73" s="482"/>
      <c r="N73" s="482"/>
      <c r="O73" s="482"/>
      <c r="P73" s="482"/>
      <c r="Q73" s="482"/>
      <c r="R73" s="17"/>
      <c r="S73" s="137"/>
      <c r="T73" s="17"/>
      <c r="U73" s="17"/>
      <c r="V73" s="20"/>
      <c r="W73" s="20"/>
      <c r="X73" s="283"/>
      <c r="Y73" s="284"/>
      <c r="Z73" s="284"/>
      <c r="AA73" s="284"/>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c r="IH73" s="20"/>
      <c r="II73" s="20"/>
      <c r="IJ73" s="20"/>
      <c r="IK73" s="20"/>
      <c r="IL73" s="20"/>
      <c r="IM73" s="20"/>
      <c r="IN73" s="20"/>
      <c r="IO73" s="20"/>
      <c r="IP73" s="20"/>
      <c r="IQ73" s="20"/>
      <c r="IR73" s="20"/>
      <c r="IS73" s="20"/>
      <c r="IT73" s="20"/>
      <c r="IU73" s="20"/>
      <c r="IV73" s="20"/>
    </row>
    <row r="74" spans="1:256" s="22" customFormat="1" ht="4.5" customHeight="1">
      <c r="A74" s="324"/>
      <c r="B74" s="11"/>
      <c r="C74" s="11"/>
      <c r="D74" s="11"/>
      <c r="E74" s="11"/>
      <c r="F74" s="11"/>
      <c r="G74" s="11"/>
      <c r="H74" s="11"/>
      <c r="I74" s="11"/>
      <c r="J74" s="11"/>
      <c r="K74" s="11"/>
      <c r="L74" s="11"/>
      <c r="M74" s="11"/>
      <c r="N74" s="11"/>
      <c r="O74" s="11"/>
      <c r="P74" s="11"/>
      <c r="Q74" s="17"/>
      <c r="R74" s="17"/>
      <c r="S74" s="137"/>
      <c r="T74" s="17"/>
      <c r="U74" s="17"/>
      <c r="V74" s="20"/>
      <c r="W74" s="20"/>
      <c r="X74" s="283"/>
      <c r="Y74" s="284"/>
      <c r="Z74" s="284"/>
      <c r="AA74" s="284"/>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0"/>
      <c r="GU74" s="20"/>
      <c r="GV74" s="20"/>
      <c r="GW74" s="20"/>
      <c r="GX74" s="20"/>
      <c r="GY74" s="20"/>
      <c r="GZ74" s="20"/>
      <c r="HA74" s="20"/>
      <c r="HB74" s="20"/>
      <c r="HC74" s="20"/>
      <c r="HD74" s="20"/>
      <c r="HE74" s="20"/>
      <c r="HF74" s="20"/>
      <c r="HG74" s="20"/>
      <c r="HH74" s="20"/>
      <c r="HI74" s="20"/>
      <c r="HJ74" s="20"/>
      <c r="HK74" s="20"/>
      <c r="HL74" s="20"/>
      <c r="HM74" s="20"/>
      <c r="HN74" s="20"/>
      <c r="HO74" s="20"/>
      <c r="HP74" s="20"/>
      <c r="HQ74" s="20"/>
      <c r="HR74" s="20"/>
      <c r="HS74" s="20"/>
      <c r="HT74" s="20"/>
      <c r="HU74" s="20"/>
      <c r="HV74" s="20"/>
      <c r="HW74" s="20"/>
      <c r="HX74" s="20"/>
      <c r="HY74" s="20"/>
      <c r="HZ74" s="20"/>
      <c r="IA74" s="20"/>
      <c r="IB74" s="20"/>
      <c r="IC74" s="20"/>
      <c r="ID74" s="20"/>
      <c r="IE74" s="20"/>
      <c r="IF74" s="20"/>
      <c r="IG74" s="20"/>
      <c r="IH74" s="20"/>
      <c r="II74" s="20"/>
      <c r="IJ74" s="20"/>
      <c r="IK74" s="20"/>
      <c r="IL74" s="20"/>
      <c r="IM74" s="20"/>
      <c r="IN74" s="20"/>
      <c r="IO74" s="20"/>
      <c r="IP74" s="20"/>
      <c r="IQ74" s="20"/>
      <c r="IR74" s="20"/>
      <c r="IS74" s="20"/>
      <c r="IT74" s="20"/>
      <c r="IU74" s="20"/>
      <c r="IV74" s="20"/>
    </row>
    <row r="75" spans="1:21" ht="16">
      <c r="A75" s="325"/>
      <c r="B75" s="295" t="str">
        <f>+B8</f>
        <v>SBDC Code:</v>
      </c>
      <c r="C75" s="20"/>
      <c r="D75" s="502">
        <f>+D8</f>
        <v>0</v>
      </c>
      <c r="E75" s="502"/>
      <c r="F75" s="302"/>
      <c r="G75" s="303"/>
      <c r="H75" s="18"/>
      <c r="I75" s="18"/>
      <c r="J75" s="18"/>
      <c r="K75" s="22"/>
      <c r="L75" s="22"/>
      <c r="M75" s="22"/>
      <c r="N75" s="22"/>
      <c r="O75" s="22"/>
      <c r="P75" s="22"/>
      <c r="Q75" s="23"/>
      <c r="R75" s="20"/>
      <c r="S75" s="138"/>
      <c r="T75" s="20"/>
      <c r="U75" s="20"/>
    </row>
    <row r="76" spans="1:21" ht="16.5" thickBot="1">
      <c r="A76" s="325"/>
      <c r="B76" s="295" t="str">
        <f>+B9</f>
        <v>SBDC Name:</v>
      </c>
      <c r="C76" s="20"/>
      <c r="D76" s="299">
        <f>+D9</f>
        <v>0</v>
      </c>
      <c r="E76" s="301"/>
      <c r="F76" s="301"/>
      <c r="G76" s="301"/>
      <c r="H76" s="18"/>
      <c r="I76" s="18"/>
      <c r="J76" s="18"/>
      <c r="K76" s="18"/>
      <c r="L76" s="18"/>
      <c r="M76" s="18"/>
      <c r="N76" s="18"/>
      <c r="O76" s="18"/>
      <c r="P76" s="18"/>
      <c r="Q76" s="20"/>
      <c r="R76" s="20"/>
      <c r="S76" s="138"/>
      <c r="T76" s="20"/>
      <c r="U76" s="20"/>
    </row>
    <row r="77" spans="2:16" ht="16" thickBot="1">
      <c r="B77" s="11"/>
      <c r="C77" s="11"/>
      <c r="D77" s="299" t="s">
        <v>194</v>
      </c>
      <c r="E77" s="509" t="e">
        <f>VLOOKUP($D$8,$V$4:$AC$35,6,FALSE)</f>
        <v>#N/A</v>
      </c>
      <c r="F77" s="509"/>
      <c r="G77" s="11"/>
      <c r="I77" s="11"/>
      <c r="J77" s="11"/>
      <c r="K77" s="11"/>
      <c r="L77" s="11"/>
      <c r="M77" s="11"/>
      <c r="N77" s="11"/>
      <c r="O77" s="11"/>
      <c r="P77" s="11"/>
    </row>
    <row r="78" spans="2:17" ht="16" thickTop="1">
      <c r="B78" s="49"/>
      <c r="C78" s="50"/>
      <c r="D78" s="50"/>
      <c r="E78" s="50"/>
      <c r="F78" s="50"/>
      <c r="G78" s="50"/>
      <c r="H78" s="51"/>
      <c r="I78" s="52" t="s">
        <v>13</v>
      </c>
      <c r="J78" s="53" t="s">
        <v>13</v>
      </c>
      <c r="K78" s="54" t="s">
        <v>88</v>
      </c>
      <c r="L78" s="6"/>
      <c r="M78" s="53"/>
      <c r="N78" s="53"/>
      <c r="O78" s="124"/>
      <c r="P78" s="6"/>
      <c r="Q78" s="55"/>
    </row>
    <row r="79" spans="2:17" ht="16.5" customHeight="1">
      <c r="B79" s="56"/>
      <c r="C79" s="57"/>
      <c r="E79" s="57"/>
      <c r="F79" s="57"/>
      <c r="G79" s="57"/>
      <c r="H79" s="287">
        <v>1</v>
      </c>
      <c r="I79" s="58" t="s">
        <v>19</v>
      </c>
      <c r="J79" s="59" t="s">
        <v>19</v>
      </c>
      <c r="K79" s="60" t="s">
        <v>41</v>
      </c>
      <c r="L79" s="5"/>
      <c r="M79" s="127" t="s">
        <v>13</v>
      </c>
      <c r="N79" s="126" t="s">
        <v>88</v>
      </c>
      <c r="O79" s="129" t="s">
        <v>41</v>
      </c>
      <c r="P79" s="5"/>
      <c r="Q79" s="61"/>
    </row>
    <row r="80" spans="2:17" ht="16" thickBot="1">
      <c r="B80" s="62" t="s">
        <v>14</v>
      </c>
      <c r="C80" s="63"/>
      <c r="D80" s="63"/>
      <c r="E80" s="63"/>
      <c r="F80" s="63"/>
      <c r="G80" s="63"/>
      <c r="H80" s="64" t="s">
        <v>20</v>
      </c>
      <c r="I80" s="293" t="s">
        <v>178</v>
      </c>
      <c r="J80" s="64" t="s">
        <v>83</v>
      </c>
      <c r="K80" s="65" t="s">
        <v>19</v>
      </c>
      <c r="L80" s="5"/>
      <c r="M80" s="59" t="s">
        <v>19</v>
      </c>
      <c r="N80" s="128" t="s">
        <v>19</v>
      </c>
      <c r="O80" s="130" t="s">
        <v>19</v>
      </c>
      <c r="P80" s="5"/>
      <c r="Q80" s="66" t="s">
        <v>21</v>
      </c>
    </row>
    <row r="81" spans="2:17" ht="6" customHeight="1" thickTop="1">
      <c r="B81" s="10"/>
      <c r="C81" s="11"/>
      <c r="D81" s="11"/>
      <c r="E81" s="11"/>
      <c r="F81" s="11"/>
      <c r="G81" s="11"/>
      <c r="H81" s="152"/>
      <c r="I81" s="184"/>
      <c r="J81" s="152"/>
      <c r="K81" s="184"/>
      <c r="L81" s="147"/>
      <c r="M81" s="152"/>
      <c r="N81" s="152"/>
      <c r="O81" s="198"/>
      <c r="P81" s="147"/>
      <c r="Q81" s="154"/>
    </row>
    <row r="82" spans="2:17" ht="12.75">
      <c r="B82" s="25" t="s">
        <v>17</v>
      </c>
      <c r="C82" s="26"/>
      <c r="D82" s="11"/>
      <c r="E82" s="11"/>
      <c r="F82" s="11"/>
      <c r="G82" s="11"/>
      <c r="H82" s="146"/>
      <c r="I82" s="182"/>
      <c r="J82" s="146"/>
      <c r="K82" s="182"/>
      <c r="L82" s="147"/>
      <c r="M82" s="146"/>
      <c r="N82" s="146"/>
      <c r="O82" s="198"/>
      <c r="P82" s="147"/>
      <c r="Q82" s="148"/>
    </row>
    <row r="83" spans="2:17" ht="16" thickBot="1">
      <c r="B83" s="455" t="s">
        <v>220</v>
      </c>
      <c r="C83" s="456"/>
      <c r="D83" s="456"/>
      <c r="E83" s="456"/>
      <c r="F83" s="456"/>
      <c r="G83" s="457"/>
      <c r="H83" s="146"/>
      <c r="I83" s="182"/>
      <c r="J83" s="146"/>
      <c r="K83" s="182"/>
      <c r="L83" s="147"/>
      <c r="M83" s="146"/>
      <c r="N83" s="146"/>
      <c r="O83" s="198"/>
      <c r="P83" s="147"/>
      <c r="Q83" s="148"/>
    </row>
    <row r="84" spans="2:17" ht="16" thickBot="1">
      <c r="B84" s="490" t="s">
        <v>179</v>
      </c>
      <c r="C84" s="491"/>
      <c r="D84" s="313" t="s">
        <v>184</v>
      </c>
      <c r="E84" s="453" t="s">
        <v>185</v>
      </c>
      <c r="F84" s="454"/>
      <c r="G84" s="313" t="s">
        <v>181</v>
      </c>
      <c r="H84" s="149">
        <v>0</v>
      </c>
      <c r="I84" s="183">
        <v>0</v>
      </c>
      <c r="J84" s="149">
        <v>0</v>
      </c>
      <c r="K84" s="183">
        <v>0</v>
      </c>
      <c r="L84" s="147"/>
      <c r="M84" s="197">
        <f aca="true" t="shared" si="5" ref="M84:M90">ROUND(+I84+J84,0)</f>
        <v>0</v>
      </c>
      <c r="N84" s="146">
        <f aca="true" t="shared" si="6" ref="N84:N90">ROUND(+K84,0)</f>
        <v>0</v>
      </c>
      <c r="O84" s="198"/>
      <c r="P84" s="147"/>
      <c r="Q84" s="150">
        <f aca="true" t="shared" si="7" ref="Q84:Q90">ROUND(+SUM(H84:K84),0)</f>
        <v>0</v>
      </c>
    </row>
    <row r="85" spans="2:17" ht="16" thickBot="1">
      <c r="B85" s="451" t="s">
        <v>0</v>
      </c>
      <c r="C85" s="452"/>
      <c r="D85" s="320">
        <v>0</v>
      </c>
      <c r="E85" s="459" t="s">
        <v>0</v>
      </c>
      <c r="F85" s="452"/>
      <c r="G85" s="322">
        <v>0</v>
      </c>
      <c r="H85" s="149">
        <v>0</v>
      </c>
      <c r="I85" s="183">
        <v>0</v>
      </c>
      <c r="J85" s="149">
        <v>0</v>
      </c>
      <c r="K85" s="183">
        <v>0</v>
      </c>
      <c r="L85" s="147"/>
      <c r="M85" s="197">
        <f t="shared" si="5"/>
        <v>0</v>
      </c>
      <c r="N85" s="146">
        <f t="shared" si="6"/>
        <v>0</v>
      </c>
      <c r="O85" s="198"/>
      <c r="P85" s="147"/>
      <c r="Q85" s="150">
        <f t="shared" si="7"/>
        <v>0</v>
      </c>
    </row>
    <row r="86" spans="2:17" ht="16" thickBot="1">
      <c r="B86" s="451" t="s">
        <v>0</v>
      </c>
      <c r="C86" s="452"/>
      <c r="D86" s="320">
        <v>0</v>
      </c>
      <c r="E86" s="459" t="s">
        <v>0</v>
      </c>
      <c r="F86" s="452"/>
      <c r="G86" s="322">
        <v>0</v>
      </c>
      <c r="H86" s="149">
        <v>0</v>
      </c>
      <c r="I86" s="183">
        <v>0</v>
      </c>
      <c r="J86" s="149">
        <v>0</v>
      </c>
      <c r="K86" s="183">
        <v>0</v>
      </c>
      <c r="L86" s="147"/>
      <c r="M86" s="197">
        <f t="shared" si="5"/>
        <v>0</v>
      </c>
      <c r="N86" s="146">
        <f t="shared" si="6"/>
        <v>0</v>
      </c>
      <c r="O86" s="198"/>
      <c r="P86" s="147"/>
      <c r="Q86" s="150">
        <f t="shared" si="7"/>
        <v>0</v>
      </c>
    </row>
    <row r="87" spans="2:17" ht="16" thickBot="1">
      <c r="B87" s="451" t="s">
        <v>0</v>
      </c>
      <c r="C87" s="452"/>
      <c r="D87" s="320">
        <v>0</v>
      </c>
      <c r="E87" s="459" t="s">
        <v>0</v>
      </c>
      <c r="F87" s="452"/>
      <c r="G87" s="322">
        <v>0</v>
      </c>
      <c r="H87" s="149">
        <v>0</v>
      </c>
      <c r="I87" s="183">
        <v>0</v>
      </c>
      <c r="J87" s="149">
        <v>0</v>
      </c>
      <c r="K87" s="183">
        <v>0</v>
      </c>
      <c r="L87" s="147"/>
      <c r="M87" s="197">
        <f t="shared" si="5"/>
        <v>0</v>
      </c>
      <c r="N87" s="146">
        <f t="shared" si="6"/>
        <v>0</v>
      </c>
      <c r="O87" s="198"/>
      <c r="P87" s="147"/>
      <c r="Q87" s="150">
        <f t="shared" si="7"/>
        <v>0</v>
      </c>
    </row>
    <row r="88" spans="2:17" ht="16" thickBot="1">
      <c r="B88" s="451" t="s">
        <v>0</v>
      </c>
      <c r="C88" s="452"/>
      <c r="D88" s="320">
        <v>0</v>
      </c>
      <c r="E88" s="459" t="s">
        <v>0</v>
      </c>
      <c r="F88" s="452"/>
      <c r="G88" s="322">
        <v>0</v>
      </c>
      <c r="H88" s="149">
        <v>0</v>
      </c>
      <c r="I88" s="183">
        <v>0</v>
      </c>
      <c r="J88" s="149">
        <v>0</v>
      </c>
      <c r="K88" s="183">
        <v>0</v>
      </c>
      <c r="L88" s="147"/>
      <c r="M88" s="197">
        <f t="shared" si="5"/>
        <v>0</v>
      </c>
      <c r="N88" s="146">
        <f t="shared" si="6"/>
        <v>0</v>
      </c>
      <c r="O88" s="198"/>
      <c r="P88" s="147"/>
      <c r="Q88" s="150">
        <f t="shared" si="7"/>
        <v>0</v>
      </c>
    </row>
    <row r="89" spans="2:17" ht="16" hidden="1" thickBot="1">
      <c r="B89" s="451" t="s">
        <v>0</v>
      </c>
      <c r="C89" s="452"/>
      <c r="D89" s="320">
        <v>0</v>
      </c>
      <c r="E89" s="459" t="s">
        <v>0</v>
      </c>
      <c r="F89" s="452"/>
      <c r="G89" s="322">
        <v>0</v>
      </c>
      <c r="H89" s="149">
        <v>0</v>
      </c>
      <c r="I89" s="183">
        <v>0</v>
      </c>
      <c r="J89" s="149">
        <v>0</v>
      </c>
      <c r="K89" s="183">
        <v>0</v>
      </c>
      <c r="L89" s="147"/>
      <c r="M89" s="197">
        <f t="shared" si="5"/>
        <v>0</v>
      </c>
      <c r="N89" s="146">
        <f t="shared" si="6"/>
        <v>0</v>
      </c>
      <c r="O89" s="198"/>
      <c r="P89" s="147"/>
      <c r="Q89" s="150">
        <f t="shared" si="7"/>
        <v>0</v>
      </c>
    </row>
    <row r="90" spans="2:17" ht="16" thickBot="1">
      <c r="B90" s="451" t="s">
        <v>0</v>
      </c>
      <c r="C90" s="452"/>
      <c r="D90" s="320">
        <v>0</v>
      </c>
      <c r="E90" s="459" t="s">
        <v>0</v>
      </c>
      <c r="F90" s="452"/>
      <c r="G90" s="322">
        <v>0</v>
      </c>
      <c r="H90" s="149">
        <v>0</v>
      </c>
      <c r="I90" s="183">
        <v>0</v>
      </c>
      <c r="J90" s="149">
        <v>0</v>
      </c>
      <c r="K90" s="183">
        <v>0</v>
      </c>
      <c r="L90" s="147"/>
      <c r="M90" s="197">
        <f t="shared" si="5"/>
        <v>0</v>
      </c>
      <c r="N90" s="146">
        <f t="shared" si="6"/>
        <v>0</v>
      </c>
      <c r="O90" s="198"/>
      <c r="P90" s="147"/>
      <c r="Q90" s="150">
        <f t="shared" si="7"/>
        <v>0</v>
      </c>
    </row>
    <row r="91" spans="2:17" ht="5.25" customHeight="1" hidden="1">
      <c r="B91" s="10"/>
      <c r="C91" s="11"/>
      <c r="D91" s="11"/>
      <c r="E91" s="11"/>
      <c r="F91" s="11"/>
      <c r="G91" s="11"/>
      <c r="H91" s="146"/>
      <c r="I91" s="182"/>
      <c r="J91" s="146"/>
      <c r="K91" s="182"/>
      <c r="L91" s="147"/>
      <c r="M91" s="146"/>
      <c r="N91" s="146"/>
      <c r="O91" s="198"/>
      <c r="P91" s="147"/>
      <c r="Q91" s="148"/>
    </row>
    <row r="92" spans="2:21" ht="16" thickBot="1">
      <c r="B92" s="25" t="s">
        <v>4</v>
      </c>
      <c r="C92" s="26"/>
      <c r="D92" s="11"/>
      <c r="E92" s="11"/>
      <c r="F92" s="11"/>
      <c r="G92" s="11"/>
      <c r="H92" s="170">
        <f>ROUND(SUM(H81:H91),0)</f>
        <v>0</v>
      </c>
      <c r="I92" s="171">
        <f>ROUND(SUM(I81:I91),0)</f>
        <v>0</v>
      </c>
      <c r="J92" s="170">
        <f>ROUND(SUM(J81:J91),0)</f>
        <v>0</v>
      </c>
      <c r="K92" s="171">
        <f>ROUND(SUM(K81:K91),0)</f>
        <v>0</v>
      </c>
      <c r="L92" s="163"/>
      <c r="M92" s="170">
        <f>ROUND(SUM(M81:M91),0)</f>
        <v>0</v>
      </c>
      <c r="N92" s="151">
        <f>ROUND(SUM(N81:N91),0)</f>
        <v>0</v>
      </c>
      <c r="O92" s="198"/>
      <c r="P92" s="163"/>
      <c r="Q92" s="177">
        <f>ROUND(SUM(Q81:Q91),0)</f>
        <v>0</v>
      </c>
      <c r="S92" s="136" t="str">
        <f>IF((H92+I92+J92+K92)=Q92,+$AB$3,+$AC$3)</f>
        <v>ok</v>
      </c>
      <c r="T92" s="136" t="str">
        <f>IF((+H92+M92+N92+O92)=Q92,+$AB$3,+$AC$3)</f>
        <v>ok</v>
      </c>
      <c r="U92" s="136"/>
    </row>
    <row r="93" spans="2:17" ht="16" thickTop="1">
      <c r="B93" s="70"/>
      <c r="C93" s="84"/>
      <c r="D93" s="84"/>
      <c r="E93" s="84"/>
      <c r="F93" s="84"/>
      <c r="G93" s="84"/>
      <c r="H93" s="152"/>
      <c r="I93" s="184"/>
      <c r="J93" s="152"/>
      <c r="K93" s="184"/>
      <c r="L93" s="147"/>
      <c r="M93" s="152"/>
      <c r="N93" s="152"/>
      <c r="O93" s="198"/>
      <c r="P93" s="147"/>
      <c r="Q93" s="154"/>
    </row>
    <row r="94" spans="2:17" ht="12.75">
      <c r="B94" s="85" t="s">
        <v>187</v>
      </c>
      <c r="C94" s="26"/>
      <c r="D94" s="11"/>
      <c r="E94" s="11"/>
      <c r="F94" s="11"/>
      <c r="G94" s="11"/>
      <c r="H94" s="146"/>
      <c r="I94" s="182"/>
      <c r="J94" s="146"/>
      <c r="K94" s="182"/>
      <c r="L94" s="147"/>
      <c r="M94" s="146"/>
      <c r="N94" s="146"/>
      <c r="O94" s="198"/>
      <c r="P94" s="147"/>
      <c r="Q94" s="148"/>
    </row>
    <row r="95" spans="2:256" ht="12.75">
      <c r="B95" s="353" t="s">
        <v>168</v>
      </c>
      <c r="C95" s="460" t="s">
        <v>221</v>
      </c>
      <c r="D95" s="460"/>
      <c r="E95" s="460"/>
      <c r="F95" s="460"/>
      <c r="G95" s="263"/>
      <c r="H95" s="149">
        <v>0</v>
      </c>
      <c r="I95" s="183">
        <v>0</v>
      </c>
      <c r="J95" s="149">
        <v>0</v>
      </c>
      <c r="K95" s="183">
        <v>0</v>
      </c>
      <c r="L95" s="239"/>
      <c r="M95" s="197">
        <f aca="true" t="shared" si="8" ref="M95:M113">ROUND(+I95+J95,0)</f>
        <v>0</v>
      </c>
      <c r="N95" s="146">
        <f aca="true" t="shared" si="9" ref="N95:N113">ROUND(+K95,0)</f>
        <v>0</v>
      </c>
      <c r="O95" s="198"/>
      <c r="P95" s="147"/>
      <c r="Q95" s="150">
        <f aca="true" t="shared" si="10" ref="Q95:Q114">ROUND(+SUM(H95:K95),0)</f>
        <v>0</v>
      </c>
      <c r="V95" s="11"/>
      <c r="W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row>
    <row r="96" spans="2:256" ht="12.75">
      <c r="B96" s="353" t="s">
        <v>168</v>
      </c>
      <c r="C96" s="460" t="s">
        <v>195</v>
      </c>
      <c r="D96" s="460"/>
      <c r="E96" s="460"/>
      <c r="F96" s="460"/>
      <c r="G96" s="263"/>
      <c r="H96" s="149">
        <v>0</v>
      </c>
      <c r="I96" s="183">
        <v>0</v>
      </c>
      <c r="J96" s="149">
        <v>0</v>
      </c>
      <c r="K96" s="183">
        <v>0</v>
      </c>
      <c r="L96" s="239"/>
      <c r="M96" s="197">
        <f t="shared" si="8"/>
        <v>0</v>
      </c>
      <c r="N96" s="146">
        <f t="shared" si="9"/>
        <v>0</v>
      </c>
      <c r="O96" s="198"/>
      <c r="P96" s="147"/>
      <c r="Q96" s="150">
        <f t="shared" si="10"/>
        <v>0</v>
      </c>
      <c r="V96" s="11"/>
      <c r="W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row>
    <row r="97" spans="2:19" ht="12.75">
      <c r="B97" s="2"/>
      <c r="C97" s="460" t="s">
        <v>142</v>
      </c>
      <c r="D97" s="460"/>
      <c r="E97" s="460"/>
      <c r="F97" s="460"/>
      <c r="G97" s="263"/>
      <c r="H97" s="149">
        <v>0</v>
      </c>
      <c r="I97" s="183">
        <v>0</v>
      </c>
      <c r="J97" s="149">
        <v>0</v>
      </c>
      <c r="K97" s="183">
        <v>0</v>
      </c>
      <c r="L97" s="239"/>
      <c r="M97" s="197">
        <f t="shared" si="8"/>
        <v>0</v>
      </c>
      <c r="N97" s="146">
        <f t="shared" si="9"/>
        <v>0</v>
      </c>
      <c r="O97" s="198"/>
      <c r="P97" s="147"/>
      <c r="Q97" s="150">
        <f t="shared" si="10"/>
        <v>0</v>
      </c>
      <c r="R97" s="11"/>
      <c r="S97" s="139"/>
    </row>
    <row r="98" spans="2:19" ht="12.75">
      <c r="B98" s="2"/>
      <c r="C98" s="460" t="s">
        <v>272</v>
      </c>
      <c r="D98" s="460"/>
      <c r="E98" s="460"/>
      <c r="F98" s="460"/>
      <c r="G98" s="263" t="s">
        <v>0</v>
      </c>
      <c r="H98" s="149">
        <v>0</v>
      </c>
      <c r="I98" s="183">
        <v>0</v>
      </c>
      <c r="J98" s="149">
        <v>0</v>
      </c>
      <c r="K98" s="183">
        <v>0</v>
      </c>
      <c r="L98" s="239"/>
      <c r="M98" s="197">
        <f t="shared" si="8"/>
        <v>0</v>
      </c>
      <c r="N98" s="146">
        <f t="shared" si="9"/>
        <v>0</v>
      </c>
      <c r="O98" s="198"/>
      <c r="P98" s="147"/>
      <c r="Q98" s="150">
        <f t="shared" si="10"/>
        <v>0</v>
      </c>
      <c r="R98" s="11"/>
      <c r="S98" s="139"/>
    </row>
    <row r="99" spans="2:19" ht="12.75">
      <c r="B99" s="2"/>
      <c r="C99" s="460" t="s">
        <v>274</v>
      </c>
      <c r="D99" s="460"/>
      <c r="E99" s="460"/>
      <c r="F99" s="460"/>
      <c r="G99" s="263"/>
      <c r="H99" s="149">
        <v>0</v>
      </c>
      <c r="I99" s="183">
        <v>0</v>
      </c>
      <c r="J99" s="149">
        <v>0</v>
      </c>
      <c r="K99" s="183">
        <v>0</v>
      </c>
      <c r="L99" s="239"/>
      <c r="M99" s="197">
        <f t="shared" si="8"/>
        <v>0</v>
      </c>
      <c r="N99" s="146">
        <f t="shared" si="9"/>
        <v>0</v>
      </c>
      <c r="O99" s="198"/>
      <c r="P99" s="147"/>
      <c r="Q99" s="150">
        <f t="shared" si="10"/>
        <v>0</v>
      </c>
      <c r="R99" s="11"/>
      <c r="S99" s="139"/>
    </row>
    <row r="100" spans="2:19" ht="12.75">
      <c r="B100" s="2"/>
      <c r="C100" s="323" t="s">
        <v>141</v>
      </c>
      <c r="D100" s="323"/>
      <c r="E100" s="323"/>
      <c r="F100" s="323"/>
      <c r="G100" s="263"/>
      <c r="H100" s="149">
        <v>0</v>
      </c>
      <c r="I100" s="183">
        <v>0</v>
      </c>
      <c r="J100" s="149">
        <v>0</v>
      </c>
      <c r="K100" s="183">
        <v>0</v>
      </c>
      <c r="L100" s="239"/>
      <c r="M100" s="197">
        <f t="shared" si="8"/>
        <v>0</v>
      </c>
      <c r="N100" s="146">
        <f t="shared" si="9"/>
        <v>0</v>
      </c>
      <c r="O100" s="198"/>
      <c r="P100" s="147"/>
      <c r="Q100" s="150">
        <f t="shared" si="10"/>
        <v>0</v>
      </c>
      <c r="R100" s="11"/>
      <c r="S100" s="139"/>
    </row>
    <row r="101" spans="2:19" ht="12.75">
      <c r="B101" s="2" t="s">
        <v>0</v>
      </c>
      <c r="C101" s="323"/>
      <c r="D101" s="323"/>
      <c r="E101" s="323"/>
      <c r="F101" s="323"/>
      <c r="G101" s="263"/>
      <c r="H101" s="149">
        <v>0</v>
      </c>
      <c r="I101" s="183">
        <v>0</v>
      </c>
      <c r="J101" s="149">
        <v>0</v>
      </c>
      <c r="K101" s="183">
        <v>0</v>
      </c>
      <c r="L101" s="239"/>
      <c r="M101" s="197">
        <f t="shared" si="8"/>
        <v>0</v>
      </c>
      <c r="N101" s="146">
        <f t="shared" si="9"/>
        <v>0</v>
      </c>
      <c r="O101" s="198"/>
      <c r="P101" s="147"/>
      <c r="Q101" s="150">
        <f t="shared" si="10"/>
        <v>0</v>
      </c>
      <c r="R101" s="11"/>
      <c r="S101" s="139"/>
    </row>
    <row r="102" spans="2:17" ht="12.75">
      <c r="B102" s="1" t="s">
        <v>0</v>
      </c>
      <c r="C102" s="323"/>
      <c r="D102" s="323"/>
      <c r="E102" s="323"/>
      <c r="F102" s="323"/>
      <c r="G102" s="263"/>
      <c r="H102" s="149">
        <v>0</v>
      </c>
      <c r="I102" s="183">
        <v>0</v>
      </c>
      <c r="J102" s="149">
        <v>0</v>
      </c>
      <c r="K102" s="183">
        <v>0</v>
      </c>
      <c r="L102" s="239"/>
      <c r="M102" s="197">
        <f t="shared" si="8"/>
        <v>0</v>
      </c>
      <c r="N102" s="146">
        <f t="shared" si="9"/>
        <v>0</v>
      </c>
      <c r="O102" s="198"/>
      <c r="P102" s="147"/>
      <c r="Q102" s="150">
        <f t="shared" si="10"/>
        <v>0</v>
      </c>
    </row>
    <row r="103" spans="2:17" ht="12.75">
      <c r="B103" s="1" t="s">
        <v>0</v>
      </c>
      <c r="C103" s="323"/>
      <c r="D103" s="323"/>
      <c r="E103" s="323"/>
      <c r="F103" s="323"/>
      <c r="G103" s="263" t="s">
        <v>0</v>
      </c>
      <c r="H103" s="149">
        <v>0</v>
      </c>
      <c r="I103" s="183">
        <v>0</v>
      </c>
      <c r="J103" s="149">
        <v>0</v>
      </c>
      <c r="K103" s="183">
        <v>0</v>
      </c>
      <c r="L103" s="239"/>
      <c r="M103" s="197">
        <f t="shared" si="8"/>
        <v>0</v>
      </c>
      <c r="N103" s="146">
        <f t="shared" si="9"/>
        <v>0</v>
      </c>
      <c r="O103" s="198"/>
      <c r="P103" s="147"/>
      <c r="Q103" s="150">
        <f t="shared" si="10"/>
        <v>0</v>
      </c>
    </row>
    <row r="104" spans="2:17" ht="12.75">
      <c r="B104" s="1" t="s">
        <v>0</v>
      </c>
      <c r="C104" s="460"/>
      <c r="D104" s="460"/>
      <c r="E104" s="460"/>
      <c r="F104" s="460"/>
      <c r="G104" s="263" t="s">
        <v>0</v>
      </c>
      <c r="H104" s="149">
        <v>0</v>
      </c>
      <c r="I104" s="183">
        <v>0</v>
      </c>
      <c r="J104" s="149">
        <v>0</v>
      </c>
      <c r="K104" s="183">
        <v>0</v>
      </c>
      <c r="L104" s="239"/>
      <c r="M104" s="197">
        <f t="shared" si="8"/>
        <v>0</v>
      </c>
      <c r="N104" s="146">
        <f t="shared" si="9"/>
        <v>0</v>
      </c>
      <c r="O104" s="198"/>
      <c r="P104" s="147"/>
      <c r="Q104" s="150">
        <f t="shared" si="10"/>
        <v>0</v>
      </c>
    </row>
    <row r="105" spans="2:17" ht="12.75">
      <c r="B105" s="1" t="s">
        <v>0</v>
      </c>
      <c r="G105" s="263" t="s">
        <v>0</v>
      </c>
      <c r="H105" s="149">
        <v>0</v>
      </c>
      <c r="I105" s="183">
        <v>0</v>
      </c>
      <c r="J105" s="149">
        <v>0</v>
      </c>
      <c r="K105" s="183">
        <v>0</v>
      </c>
      <c r="L105" s="239"/>
      <c r="M105" s="197">
        <f t="shared" si="8"/>
        <v>0</v>
      </c>
      <c r="N105" s="146">
        <f t="shared" si="9"/>
        <v>0</v>
      </c>
      <c r="O105" s="198"/>
      <c r="P105" s="147"/>
      <c r="Q105" s="150">
        <f t="shared" si="10"/>
        <v>0</v>
      </c>
    </row>
    <row r="106" spans="2:17" ht="12.75">
      <c r="B106" s="1" t="s">
        <v>0</v>
      </c>
      <c r="C106" s="526"/>
      <c r="D106" s="526"/>
      <c r="E106" s="526"/>
      <c r="F106" s="526"/>
      <c r="G106" s="263"/>
      <c r="H106" s="149">
        <v>0</v>
      </c>
      <c r="I106" s="183">
        <v>0</v>
      </c>
      <c r="J106" s="149">
        <v>0</v>
      </c>
      <c r="K106" s="183">
        <v>0</v>
      </c>
      <c r="L106" s="239"/>
      <c r="M106" s="197">
        <f>ROUND(+I106+J106,0)</f>
        <v>0</v>
      </c>
      <c r="N106" s="146">
        <f>ROUND(+K106,0)</f>
        <v>0</v>
      </c>
      <c r="O106" s="198"/>
      <c r="P106" s="147"/>
      <c r="Q106" s="150">
        <f>ROUND(+SUM(H106:K106),0)</f>
        <v>0</v>
      </c>
    </row>
    <row r="107" spans="2:17" ht="12.75">
      <c r="B107" s="1" t="s">
        <v>0</v>
      </c>
      <c r="C107" s="526"/>
      <c r="D107" s="526"/>
      <c r="E107" s="526"/>
      <c r="F107" s="526"/>
      <c r="G107" s="263"/>
      <c r="H107" s="149">
        <v>0</v>
      </c>
      <c r="I107" s="183">
        <v>0</v>
      </c>
      <c r="J107" s="149">
        <v>0</v>
      </c>
      <c r="K107" s="183">
        <v>0</v>
      </c>
      <c r="L107" s="239"/>
      <c r="M107" s="197">
        <f>ROUND(+I107+J107,0)</f>
        <v>0</v>
      </c>
      <c r="N107" s="146">
        <f>ROUND(+K107,0)</f>
        <v>0</v>
      </c>
      <c r="O107" s="198"/>
      <c r="P107" s="147"/>
      <c r="Q107" s="150">
        <f>ROUND(+SUM(H107:K107),0)</f>
        <v>0</v>
      </c>
    </row>
    <row r="108" spans="2:17" ht="12.75">
      <c r="B108" s="1" t="s">
        <v>0</v>
      </c>
      <c r="C108" s="526"/>
      <c r="D108" s="526"/>
      <c r="E108" s="526"/>
      <c r="F108" s="526"/>
      <c r="G108" s="263"/>
      <c r="H108" s="149">
        <v>0</v>
      </c>
      <c r="I108" s="183">
        <v>0</v>
      </c>
      <c r="J108" s="149">
        <v>0</v>
      </c>
      <c r="K108" s="183">
        <v>0</v>
      </c>
      <c r="L108" s="239"/>
      <c r="M108" s="197">
        <f t="shared" si="8"/>
        <v>0</v>
      </c>
      <c r="N108" s="146">
        <f t="shared" si="9"/>
        <v>0</v>
      </c>
      <c r="O108" s="198"/>
      <c r="P108" s="147"/>
      <c r="Q108" s="150">
        <f t="shared" si="10"/>
        <v>0</v>
      </c>
    </row>
    <row r="109" spans="2:17" ht="12.75">
      <c r="B109" s="1"/>
      <c r="C109" s="460"/>
      <c r="D109" s="460"/>
      <c r="E109" s="460"/>
      <c r="F109" s="460"/>
      <c r="G109" s="263" t="s">
        <v>0</v>
      </c>
      <c r="H109" s="149">
        <v>0</v>
      </c>
      <c r="I109" s="183">
        <v>0</v>
      </c>
      <c r="J109" s="149">
        <v>0</v>
      </c>
      <c r="K109" s="183">
        <v>0</v>
      </c>
      <c r="L109" s="239"/>
      <c r="M109" s="197">
        <f t="shared" si="8"/>
        <v>0</v>
      </c>
      <c r="N109" s="146">
        <f t="shared" si="9"/>
        <v>0</v>
      </c>
      <c r="O109" s="198"/>
      <c r="P109" s="147"/>
      <c r="Q109" s="150">
        <f t="shared" si="10"/>
        <v>0</v>
      </c>
    </row>
    <row r="110" spans="2:17" ht="12.75">
      <c r="B110" s="1"/>
      <c r="C110" s="460"/>
      <c r="D110" s="460"/>
      <c r="E110" s="460"/>
      <c r="F110" s="460"/>
      <c r="G110" s="263"/>
      <c r="H110" s="149">
        <v>0</v>
      </c>
      <c r="I110" s="183">
        <v>0</v>
      </c>
      <c r="J110" s="149">
        <v>0</v>
      </c>
      <c r="K110" s="183">
        <v>0</v>
      </c>
      <c r="L110" s="239"/>
      <c r="M110" s="197">
        <f t="shared" si="8"/>
        <v>0</v>
      </c>
      <c r="N110" s="146">
        <f t="shared" si="9"/>
        <v>0</v>
      </c>
      <c r="O110" s="198"/>
      <c r="P110" s="147"/>
      <c r="Q110" s="150">
        <f t="shared" si="10"/>
        <v>0</v>
      </c>
    </row>
    <row r="111" spans="2:17" ht="12.75">
      <c r="B111" s="1" t="s">
        <v>0</v>
      </c>
      <c r="C111" s="500" t="s">
        <v>144</v>
      </c>
      <c r="D111" s="500"/>
      <c r="E111" s="500"/>
      <c r="F111" s="500"/>
      <c r="G111" s="281" t="s">
        <v>0</v>
      </c>
      <c r="H111" s="149">
        <v>0</v>
      </c>
      <c r="I111" s="183">
        <v>0</v>
      </c>
      <c r="J111" s="149">
        <v>0</v>
      </c>
      <c r="K111" s="183">
        <v>0</v>
      </c>
      <c r="L111" s="239"/>
      <c r="M111" s="197">
        <f t="shared" si="8"/>
        <v>0</v>
      </c>
      <c r="N111" s="146">
        <f t="shared" si="9"/>
        <v>0</v>
      </c>
      <c r="O111" s="282"/>
      <c r="P111" s="239"/>
      <c r="Q111" s="150">
        <f t="shared" si="10"/>
        <v>0</v>
      </c>
    </row>
    <row r="112" spans="2:17" ht="12.75">
      <c r="B112" s="1" t="s">
        <v>0</v>
      </c>
      <c r="C112" s="43" t="s">
        <v>143</v>
      </c>
      <c r="D112" s="43"/>
      <c r="E112" s="43"/>
      <c r="F112" s="43"/>
      <c r="G112" s="281"/>
      <c r="H112" s="149">
        <v>0</v>
      </c>
      <c r="I112" s="183">
        <v>0</v>
      </c>
      <c r="J112" s="149">
        <v>0</v>
      </c>
      <c r="K112" s="183">
        <v>0</v>
      </c>
      <c r="L112" s="239"/>
      <c r="M112" s="197">
        <f t="shared" si="8"/>
        <v>0</v>
      </c>
      <c r="N112" s="146">
        <f t="shared" si="9"/>
        <v>0</v>
      </c>
      <c r="O112" s="282"/>
      <c r="P112" s="239"/>
      <c r="Q112" s="150">
        <f t="shared" si="10"/>
        <v>0</v>
      </c>
    </row>
    <row r="113" spans="2:17" ht="12.75">
      <c r="B113" s="354" t="s">
        <v>168</v>
      </c>
      <c r="C113" s="355" t="s">
        <v>222</v>
      </c>
      <c r="H113" s="149">
        <v>0</v>
      </c>
      <c r="I113" s="183">
        <v>0</v>
      </c>
      <c r="J113" s="149">
        <v>0</v>
      </c>
      <c r="K113" s="183">
        <v>0</v>
      </c>
      <c r="L113" s="239"/>
      <c r="M113" s="197">
        <f t="shared" si="8"/>
        <v>0</v>
      </c>
      <c r="N113" s="146">
        <f t="shared" si="9"/>
        <v>0</v>
      </c>
      <c r="O113" s="198"/>
      <c r="P113" s="147"/>
      <c r="Q113" s="150">
        <f t="shared" si="10"/>
        <v>0</v>
      </c>
    </row>
    <row r="114" spans="2:17" ht="12.75" hidden="1">
      <c r="B114" s="4"/>
      <c r="C114" s="499"/>
      <c r="D114" s="499"/>
      <c r="E114" s="499"/>
      <c r="F114" s="499"/>
      <c r="G114" s="267"/>
      <c r="H114" s="146"/>
      <c r="I114" s="182"/>
      <c r="J114" s="146"/>
      <c r="K114" s="182"/>
      <c r="L114" s="147"/>
      <c r="M114" s="146"/>
      <c r="N114" s="146"/>
      <c r="O114" s="198"/>
      <c r="P114" s="147"/>
      <c r="Q114" s="150">
        <f t="shared" si="10"/>
        <v>0</v>
      </c>
    </row>
    <row r="115" spans="2:21" ht="16" thickBot="1">
      <c r="B115" s="25" t="s">
        <v>7</v>
      </c>
      <c r="C115" s="26"/>
      <c r="D115" s="11"/>
      <c r="E115" s="11"/>
      <c r="F115" s="11"/>
      <c r="G115" s="11"/>
      <c r="H115" s="170">
        <f>ROUND(SUM(H93:H114),0)</f>
        <v>0</v>
      </c>
      <c r="I115" s="171">
        <f>ROUND(SUM(I93:I114),0)</f>
        <v>0</v>
      </c>
      <c r="J115" s="170">
        <f>ROUND(SUM(J93:J114),0)</f>
        <v>0</v>
      </c>
      <c r="K115" s="171">
        <f>ROUND(SUM(K93:K114),0)</f>
        <v>0</v>
      </c>
      <c r="L115" s="163"/>
      <c r="M115" s="170">
        <f>ROUND(SUM(M93:M114),0)</f>
        <v>0</v>
      </c>
      <c r="N115" s="151">
        <f>ROUND(SUM(N93:N114),0)</f>
        <v>0</v>
      </c>
      <c r="O115" s="198"/>
      <c r="P115" s="163"/>
      <c r="Q115" s="177">
        <f>ROUND(SUM(Q93:Q114),0)</f>
        <v>0</v>
      </c>
      <c r="S115" s="136" t="str">
        <f>IF((H115+I115+J115+K115)=Q115,+$AB$3,+$AC$3)</f>
        <v>ok</v>
      </c>
      <c r="T115" s="136" t="str">
        <f>IF((+H115+M115+N115+O115)=Q115,+$AB$3,+$AC$3)</f>
        <v>ok</v>
      </c>
      <c r="U115" s="136"/>
    </row>
    <row r="116" spans="2:17" ht="9" customHeight="1" thickTop="1">
      <c r="B116" s="70"/>
      <c r="C116" s="84"/>
      <c r="D116" s="84"/>
      <c r="E116" s="84"/>
      <c r="F116" s="84"/>
      <c r="G116" s="84"/>
      <c r="H116" s="152"/>
      <c r="I116" s="184"/>
      <c r="J116" s="152"/>
      <c r="K116" s="184"/>
      <c r="L116" s="147"/>
      <c r="M116" s="152"/>
      <c r="N116" s="97"/>
      <c r="O116" s="133"/>
      <c r="P116" s="147"/>
      <c r="Q116" s="154"/>
    </row>
    <row r="117" spans="2:21" ht="12.75">
      <c r="B117" s="25" t="s">
        <v>18</v>
      </c>
      <c r="C117" s="26"/>
      <c r="D117" s="11"/>
      <c r="E117" s="11"/>
      <c r="F117" s="11"/>
      <c r="G117" s="11"/>
      <c r="H117" s="332">
        <f>H115+H92+H71+H60+H51+H44+H28+H19</f>
        <v>0</v>
      </c>
      <c r="I117" s="187">
        <f>I115+I92+I71+I60+I51+I44+I28+I19</f>
        <v>0</v>
      </c>
      <c r="J117" s="186">
        <f>J115+J92+J71+J60+J51+J44+J28+J19</f>
        <v>0</v>
      </c>
      <c r="K117" s="187">
        <f>K115+K92+K71+K60+K51+K44+K28+K19</f>
        <v>0</v>
      </c>
      <c r="L117" s="188"/>
      <c r="M117" s="186">
        <f>M115+M92+M71+M60+M51+M44+M28+M19</f>
        <v>0</v>
      </c>
      <c r="N117" s="186">
        <f>N115+N92+N71+N60+N51+N44+N28+N19</f>
        <v>0</v>
      </c>
      <c r="O117" s="333"/>
      <c r="P117" s="188"/>
      <c r="Q117" s="189">
        <f>Q115+Q92+Q71+Q60+Q51+Q44+Q28+Q19</f>
        <v>0</v>
      </c>
      <c r="S117" s="136" t="str">
        <f>IF((H117+I117+J117+K117)=Q117,+$AB$3,+$AC$3)</f>
        <v>ok</v>
      </c>
      <c r="T117" s="136" t="str">
        <f>IF((+H117+M117+N117+O117)=Q117,+$AB$3,+$AC$3)</f>
        <v>ok</v>
      </c>
      <c r="U117" s="136"/>
    </row>
    <row r="118" spans="2:17" ht="6" customHeight="1" thickBot="1">
      <c r="B118" s="98"/>
      <c r="C118" s="91"/>
      <c r="D118" s="91"/>
      <c r="E118" s="91"/>
      <c r="F118" s="91"/>
      <c r="G118" s="91"/>
      <c r="H118" s="443"/>
      <c r="I118" s="187"/>
      <c r="J118" s="91"/>
      <c r="K118" s="185"/>
      <c r="L118" s="147"/>
      <c r="M118" s="155"/>
      <c r="N118" s="143"/>
      <c r="O118" s="144"/>
      <c r="P118" s="147"/>
      <c r="Q118" s="156"/>
    </row>
    <row r="119" spans="2:17" ht="15" customHeight="1" thickBot="1" thickTop="1">
      <c r="B119" s="10"/>
      <c r="C119" s="11"/>
      <c r="D119" s="11"/>
      <c r="E119" s="11"/>
      <c r="F119" s="11"/>
      <c r="G119" s="11"/>
      <c r="H119" s="442"/>
      <c r="I119" s="442"/>
      <c r="J119" s="154"/>
      <c r="K119" s="439"/>
      <c r="L119" s="147"/>
      <c r="M119" s="229"/>
      <c r="N119" s="229"/>
      <c r="O119" s="201"/>
      <c r="P119" s="147"/>
      <c r="Q119" s="442"/>
    </row>
    <row r="120" spans="2:17" ht="12.75">
      <c r="B120" s="25" t="s">
        <v>39</v>
      </c>
      <c r="C120" s="26"/>
      <c r="D120" s="11"/>
      <c r="E120" s="11"/>
      <c r="F120" s="11"/>
      <c r="G120" s="11"/>
      <c r="H120" s="391"/>
      <c r="I120" s="154"/>
      <c r="J120" s="154"/>
      <c r="K120" s="280"/>
      <c r="L120" s="147"/>
      <c r="M120" s="492" t="s">
        <v>182</v>
      </c>
      <c r="N120" s="493"/>
      <c r="O120" s="201"/>
      <c r="P120" s="147"/>
      <c r="Q120" s="154"/>
    </row>
    <row r="121" spans="2:17" ht="16" thickBot="1">
      <c r="B121" s="76" t="s">
        <v>62</v>
      </c>
      <c r="C121" s="77"/>
      <c r="D121" s="99"/>
      <c r="E121" s="99"/>
      <c r="F121" s="100"/>
      <c r="G121" s="15"/>
      <c r="H121" s="391"/>
      <c r="I121" s="154"/>
      <c r="J121" s="154"/>
      <c r="K121" s="280"/>
      <c r="L121" s="147"/>
      <c r="M121" s="494"/>
      <c r="N121" s="495"/>
      <c r="O121" s="201"/>
      <c r="P121" s="147"/>
      <c r="Q121" s="154"/>
    </row>
    <row r="122" spans="2:21" ht="16" thickBot="1">
      <c r="B122" s="42"/>
      <c r="C122" s="43" t="s">
        <v>66</v>
      </c>
      <c r="D122" s="458">
        <v>0</v>
      </c>
      <c r="E122" s="458"/>
      <c r="F122" s="285" t="s">
        <v>82</v>
      </c>
      <c r="G122" s="15"/>
      <c r="H122" s="391">
        <v>0</v>
      </c>
      <c r="I122" s="154"/>
      <c r="J122" s="201"/>
      <c r="K122" s="445">
        <f>D122*E125</f>
        <v>0</v>
      </c>
      <c r="L122" s="444"/>
      <c r="M122" s="494"/>
      <c r="N122" s="495"/>
      <c r="O122" s="201">
        <f>+K122</f>
        <v>0</v>
      </c>
      <c r="P122" s="231"/>
      <c r="Q122" s="445">
        <f>+K122+H122</f>
        <v>0</v>
      </c>
      <c r="S122" s="136" t="str">
        <f>IF(+K122+H122=Q122,+$AB$3,+$AC$3)</f>
        <v>ok</v>
      </c>
      <c r="T122" s="136" t="str">
        <f>IF((+H122+M122+N122+O122)=Q122,+$AB$3,+$AC$3)</f>
        <v>ok</v>
      </c>
      <c r="U122" s="136"/>
    </row>
    <row r="123" spans="2:17" ht="24.75" customHeight="1">
      <c r="B123" s="39"/>
      <c r="C123" s="40"/>
      <c r="D123" s="41" t="s">
        <v>79</v>
      </c>
      <c r="E123" s="516" t="e">
        <f>VLOOKUP(D8,V4:AB37,3,FALSE)</f>
        <v>#N/A</v>
      </c>
      <c r="F123" s="516"/>
      <c r="G123" s="11"/>
      <c r="H123" s="391"/>
      <c r="I123" s="154"/>
      <c r="J123" s="154"/>
      <c r="K123" s="280"/>
      <c r="L123" s="147"/>
      <c r="M123" s="494"/>
      <c r="N123" s="495"/>
      <c r="O123" s="201"/>
      <c r="P123" s="147"/>
      <c r="Q123" s="154"/>
    </row>
    <row r="124" spans="2:23" ht="12.75">
      <c r="B124" s="42"/>
      <c r="C124" s="43"/>
      <c r="D124" s="41" t="s">
        <v>80</v>
      </c>
      <c r="E124" s="516" t="e">
        <f>VLOOKUP(D8,V4:AB37,5,FALSE)</f>
        <v>#N/A</v>
      </c>
      <c r="F124" s="516"/>
      <c r="G124" s="11"/>
      <c r="H124" s="391"/>
      <c r="I124" s="154"/>
      <c r="J124" s="154"/>
      <c r="K124" s="280"/>
      <c r="L124" s="147"/>
      <c r="M124" s="494"/>
      <c r="N124" s="495"/>
      <c r="O124" s="201"/>
      <c r="P124" s="147"/>
      <c r="Q124" s="154"/>
      <c r="W124" s="277"/>
    </row>
    <row r="125" spans="2:23" ht="16" thickBot="1">
      <c r="B125" s="44"/>
      <c r="C125" s="45"/>
      <c r="D125" s="41" t="s">
        <v>81</v>
      </c>
      <c r="E125" s="464">
        <v>0</v>
      </c>
      <c r="F125" s="464"/>
      <c r="G125" s="15" t="s">
        <v>0</v>
      </c>
      <c r="H125" s="391"/>
      <c r="I125" s="154"/>
      <c r="J125" s="154"/>
      <c r="K125" s="280"/>
      <c r="L125" s="147"/>
      <c r="M125" s="496"/>
      <c r="N125" s="497"/>
      <c r="O125" s="201"/>
      <c r="P125" s="147"/>
      <c r="Q125" s="154"/>
      <c r="W125" s="277"/>
    </row>
    <row r="126" spans="2:23" ht="16" thickBot="1">
      <c r="B126" s="86"/>
      <c r="C126" s="82"/>
      <c r="D126" s="82"/>
      <c r="E126" s="82"/>
      <c r="F126" s="82"/>
      <c r="G126" s="82"/>
      <c r="H126" s="390"/>
      <c r="I126" s="390"/>
      <c r="J126" s="390"/>
      <c r="K126" s="202"/>
      <c r="L126" s="231"/>
      <c r="M126" s="232"/>
      <c r="N126" s="230"/>
      <c r="O126" s="219"/>
      <c r="P126" s="147"/>
      <c r="Q126" s="390"/>
      <c r="W126" s="277"/>
    </row>
    <row r="127" spans="2:17" ht="9" customHeight="1" thickTop="1">
      <c r="B127" s="70"/>
      <c r="C127" s="84"/>
      <c r="D127" s="84"/>
      <c r="E127" s="84"/>
      <c r="F127" s="84"/>
      <c r="G127" s="84"/>
      <c r="H127" s="157"/>
      <c r="I127" s="440"/>
      <c r="J127" s="441"/>
      <c r="K127" s="157"/>
      <c r="L127" s="147"/>
      <c r="M127" s="153"/>
      <c r="N127" s="153"/>
      <c r="O127" s="201"/>
      <c r="P127" s="147"/>
      <c r="Q127" s="391"/>
    </row>
    <row r="128" spans="2:21" ht="17.25" customHeight="1">
      <c r="B128" s="101" t="s">
        <v>2</v>
      </c>
      <c r="C128" s="102"/>
      <c r="D128" s="11"/>
      <c r="E128" s="11"/>
      <c r="F128" s="11"/>
      <c r="G128" s="11"/>
      <c r="H128" s="187">
        <f>+H117+H122</f>
        <v>0</v>
      </c>
      <c r="I128" s="187">
        <f>+I117</f>
        <v>0</v>
      </c>
      <c r="J128" s="186">
        <f>+J117</f>
        <v>0</v>
      </c>
      <c r="K128" s="187">
        <f>+K117+K122</f>
        <v>0</v>
      </c>
      <c r="L128" s="220"/>
      <c r="M128" s="221">
        <f>+M117</f>
        <v>0</v>
      </c>
      <c r="N128" s="186">
        <f>+N117</f>
        <v>0</v>
      </c>
      <c r="O128" s="186">
        <f>+O122</f>
        <v>0</v>
      </c>
      <c r="P128" s="188"/>
      <c r="Q128" s="392">
        <f>+Q122+Q117</f>
        <v>0</v>
      </c>
      <c r="S128" s="136" t="str">
        <f>IF((H128+I128+J128+K128)=Q128,+$AB$3,+$AC$3)</f>
        <v>ok</v>
      </c>
      <c r="T128" s="136" t="str">
        <f>IF((+H128+M128+N128+O128)=Q128,+$AB$3,+$AC$3)</f>
        <v>ok</v>
      </c>
      <c r="U128" s="136"/>
    </row>
    <row r="129" spans="2:17" ht="6.75" customHeight="1" thickBot="1">
      <c r="B129" s="98"/>
      <c r="C129" s="91"/>
      <c r="D129" s="91"/>
      <c r="E129" s="91"/>
      <c r="F129" s="91"/>
      <c r="G129" s="91"/>
      <c r="H129" s="158"/>
      <c r="I129" s="185"/>
      <c r="J129" s="155"/>
      <c r="K129" s="158"/>
      <c r="L129" s="159"/>
      <c r="M129" s="222"/>
      <c r="N129" s="222"/>
      <c r="O129" s="202"/>
      <c r="P129" s="159"/>
      <c r="Q129" s="156"/>
    </row>
    <row r="130" spans="11:17" ht="9.75" customHeight="1" thickTop="1">
      <c r="K130" s="11"/>
      <c r="L130" s="11"/>
      <c r="M130" s="11"/>
      <c r="N130" s="11"/>
      <c r="O130" s="11"/>
      <c r="P130" s="11"/>
      <c r="Q130" s="11"/>
    </row>
    <row r="131" spans="2:17" ht="19.5" customHeight="1">
      <c r="B131" s="286" t="s">
        <v>169</v>
      </c>
      <c r="C131" s="17" t="s">
        <v>170</v>
      </c>
      <c r="J131" s="278"/>
      <c r="K131" s="11"/>
      <c r="L131" s="11"/>
      <c r="M131" s="414"/>
      <c r="N131" s="11"/>
      <c r="O131" s="11"/>
      <c r="P131" s="11"/>
      <c r="Q131" s="11"/>
    </row>
    <row r="132" spans="1:256" s="107" customFormat="1" ht="49.5" customHeight="1">
      <c r="A132" s="324"/>
      <c r="B132" s="498" t="s">
        <v>78</v>
      </c>
      <c r="C132" s="498"/>
      <c r="D132" s="498"/>
      <c r="E132" s="498"/>
      <c r="F132" s="498"/>
      <c r="G132" s="498"/>
      <c r="H132" s="498"/>
      <c r="I132" s="498"/>
      <c r="J132" s="498"/>
      <c r="K132" s="498"/>
      <c r="L132" s="498"/>
      <c r="M132" s="498"/>
      <c r="N132" s="498"/>
      <c r="O132" s="498"/>
      <c r="P132" s="498"/>
      <c r="Q132" s="498"/>
      <c r="R132" s="17"/>
      <c r="S132" s="137"/>
      <c r="T132" s="17"/>
      <c r="U132" s="17"/>
      <c r="V132" s="20"/>
      <c r="W132" s="20"/>
      <c r="X132" s="297"/>
      <c r="Y132" s="298"/>
      <c r="Z132" s="298"/>
      <c r="AA132" s="298"/>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20"/>
      <c r="GX132" s="20"/>
      <c r="GY132" s="20"/>
      <c r="GZ132" s="20"/>
      <c r="HA132" s="20"/>
      <c r="HB132" s="20"/>
      <c r="HC132" s="20"/>
      <c r="HD132" s="20"/>
      <c r="HE132" s="20"/>
      <c r="HF132" s="20"/>
      <c r="HG132" s="20"/>
      <c r="HH132" s="20"/>
      <c r="HI132" s="20"/>
      <c r="HJ132" s="20"/>
      <c r="HK132" s="20"/>
      <c r="HL132" s="20"/>
      <c r="HM132" s="20"/>
      <c r="HN132" s="20"/>
      <c r="HO132" s="20"/>
      <c r="HP132" s="20"/>
      <c r="HQ132" s="20"/>
      <c r="HR132" s="20"/>
      <c r="HS132" s="20"/>
      <c r="HT132" s="20"/>
      <c r="HU132" s="20"/>
      <c r="HV132" s="20"/>
      <c r="HW132" s="20"/>
      <c r="HX132" s="20"/>
      <c r="HY132" s="20"/>
      <c r="HZ132" s="20"/>
      <c r="IA132" s="20"/>
      <c r="IB132" s="20"/>
      <c r="IC132" s="20"/>
      <c r="ID132" s="20"/>
      <c r="IE132" s="20"/>
      <c r="IF132" s="20"/>
      <c r="IG132" s="20"/>
      <c r="IH132" s="20"/>
      <c r="II132" s="20"/>
      <c r="IJ132" s="20"/>
      <c r="IK132" s="20"/>
      <c r="IL132" s="20"/>
      <c r="IM132" s="20"/>
      <c r="IN132" s="20"/>
      <c r="IO132" s="20"/>
      <c r="IP132" s="20"/>
      <c r="IQ132" s="20"/>
      <c r="IR132" s="20"/>
      <c r="IS132" s="20"/>
      <c r="IT132" s="20"/>
      <c r="IU132" s="20"/>
      <c r="IV132" s="20"/>
    </row>
    <row r="133" spans="1:256" s="107" customFormat="1" ht="6" customHeight="1">
      <c r="A133" s="324"/>
      <c r="B133" s="19"/>
      <c r="C133" s="19"/>
      <c r="D133" s="17"/>
      <c r="E133" s="11"/>
      <c r="F133" s="11"/>
      <c r="G133" s="11"/>
      <c r="H133" s="11"/>
      <c r="I133" s="11"/>
      <c r="J133" s="11"/>
      <c r="K133" s="11"/>
      <c r="L133" s="11"/>
      <c r="M133" s="11"/>
      <c r="N133" s="11"/>
      <c r="O133" s="11"/>
      <c r="P133" s="11"/>
      <c r="Q133" s="17"/>
      <c r="R133" s="17"/>
      <c r="S133" s="137"/>
      <c r="T133" s="17"/>
      <c r="U133" s="17"/>
      <c r="V133" s="20"/>
      <c r="W133" s="20"/>
      <c r="X133" s="297"/>
      <c r="Y133" s="298"/>
      <c r="Z133" s="298"/>
      <c r="AA133" s="298"/>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c r="FN133" s="20"/>
      <c r="FO133" s="20"/>
      <c r="FP133" s="20"/>
      <c r="FQ133" s="20"/>
      <c r="FR133" s="20"/>
      <c r="FS133" s="20"/>
      <c r="FT133" s="20"/>
      <c r="FU133" s="20"/>
      <c r="FV133" s="20"/>
      <c r="FW133" s="20"/>
      <c r="FX133" s="20"/>
      <c r="FY133" s="20"/>
      <c r="FZ133" s="20"/>
      <c r="GA133" s="20"/>
      <c r="GB133" s="20"/>
      <c r="GC133" s="20"/>
      <c r="GD133" s="20"/>
      <c r="GE133" s="20"/>
      <c r="GF133" s="20"/>
      <c r="GG133" s="20"/>
      <c r="GH133" s="20"/>
      <c r="GI133" s="20"/>
      <c r="GJ133" s="20"/>
      <c r="GK133" s="20"/>
      <c r="GL133" s="20"/>
      <c r="GM133" s="20"/>
      <c r="GN133" s="20"/>
      <c r="GO133" s="20"/>
      <c r="GP133" s="20"/>
      <c r="GQ133" s="20"/>
      <c r="GR133" s="20"/>
      <c r="GS133" s="20"/>
      <c r="GT133" s="20"/>
      <c r="GU133" s="20"/>
      <c r="GV133" s="20"/>
      <c r="GW133" s="20"/>
      <c r="GX133" s="20"/>
      <c r="GY133" s="20"/>
      <c r="GZ133" s="20"/>
      <c r="HA133" s="20"/>
      <c r="HB133" s="20"/>
      <c r="HC133" s="20"/>
      <c r="HD133" s="20"/>
      <c r="HE133" s="20"/>
      <c r="HF133" s="20"/>
      <c r="HG133" s="20"/>
      <c r="HH133" s="20"/>
      <c r="HI133" s="20"/>
      <c r="HJ133" s="20"/>
      <c r="HK133" s="20"/>
      <c r="HL133" s="20"/>
      <c r="HM133" s="20"/>
      <c r="HN133" s="20"/>
      <c r="HO133" s="20"/>
      <c r="HP133" s="20"/>
      <c r="HQ133" s="20"/>
      <c r="HR133" s="20"/>
      <c r="HS133" s="20"/>
      <c r="HT133" s="20"/>
      <c r="HU133" s="20"/>
      <c r="HV133" s="20"/>
      <c r="HW133" s="20"/>
      <c r="HX133" s="20"/>
      <c r="HY133" s="20"/>
      <c r="HZ133" s="20"/>
      <c r="IA133" s="20"/>
      <c r="IB133" s="20"/>
      <c r="IC133" s="20"/>
      <c r="ID133" s="20"/>
      <c r="IE133" s="20"/>
      <c r="IF133" s="20"/>
      <c r="IG133" s="20"/>
      <c r="IH133" s="20"/>
      <c r="II133" s="20"/>
      <c r="IJ133" s="20"/>
      <c r="IK133" s="20"/>
      <c r="IL133" s="20"/>
      <c r="IM133" s="20"/>
      <c r="IN133" s="20"/>
      <c r="IO133" s="20"/>
      <c r="IP133" s="20"/>
      <c r="IQ133" s="20"/>
      <c r="IR133" s="20"/>
      <c r="IS133" s="20"/>
      <c r="IT133" s="20"/>
      <c r="IU133" s="20"/>
      <c r="IV133" s="20"/>
    </row>
    <row r="134" spans="1:21" ht="16.5" thickBot="1">
      <c r="A134" s="326"/>
      <c r="B134" s="295" t="s">
        <v>94</v>
      </c>
      <c r="C134" s="20"/>
      <c r="D134" s="462">
        <f>+D8</f>
        <v>0</v>
      </c>
      <c r="E134" s="462"/>
      <c r="F134" s="107"/>
      <c r="G134" s="21"/>
      <c r="H134" s="20"/>
      <c r="I134" s="296"/>
      <c r="J134" s="296"/>
      <c r="K134" s="107"/>
      <c r="L134" s="107"/>
      <c r="M134" s="107"/>
      <c r="N134" s="107"/>
      <c r="O134" s="107"/>
      <c r="P134" s="107"/>
      <c r="Q134" s="23"/>
      <c r="R134" s="20"/>
      <c r="S134" s="138"/>
      <c r="T134" s="296"/>
      <c r="U134" s="296"/>
    </row>
    <row r="135" spans="1:21" ht="16.5" thickBot="1">
      <c r="A135" s="326"/>
      <c r="B135" s="295" t="s">
        <v>95</v>
      </c>
      <c r="C135" s="20"/>
      <c r="D135" s="299">
        <f>+D9</f>
        <v>0</v>
      </c>
      <c r="E135" s="301"/>
      <c r="F135" s="301"/>
      <c r="G135" s="301"/>
      <c r="H135" s="20"/>
      <c r="I135" s="296"/>
      <c r="J135" s="296"/>
      <c r="K135" s="296"/>
      <c r="L135" s="296"/>
      <c r="M135" s="296"/>
      <c r="N135" s="296"/>
      <c r="O135" s="296"/>
      <c r="P135" s="296"/>
      <c r="Q135" s="20"/>
      <c r="R135" s="20"/>
      <c r="S135" s="138"/>
      <c r="T135" s="296"/>
      <c r="U135" s="296"/>
    </row>
    <row r="136" spans="2:5" ht="6" customHeight="1" thickBot="1">
      <c r="B136" s="24"/>
      <c r="C136" s="24"/>
      <c r="D136" s="24"/>
      <c r="E136" s="24"/>
    </row>
    <row r="137" spans="1:26" s="32" customFormat="1" ht="16.5" thickBot="1">
      <c r="A137" s="324"/>
      <c r="B137" s="533" t="s">
        <v>65</v>
      </c>
      <c r="C137" s="534"/>
      <c r="D137" s="534"/>
      <c r="E137" s="534"/>
      <c r="F137" s="534"/>
      <c r="G137" s="534"/>
      <c r="H137" s="534"/>
      <c r="I137" s="534"/>
      <c r="J137" s="534"/>
      <c r="K137" s="534"/>
      <c r="L137" s="534"/>
      <c r="M137" s="534"/>
      <c r="N137" s="534"/>
      <c r="O137" s="534"/>
      <c r="P137" s="534"/>
      <c r="Q137" s="535"/>
      <c r="R137" s="137"/>
      <c r="S137" s="20"/>
      <c r="T137" s="20"/>
      <c r="W137" s="277"/>
      <c r="X137" s="277"/>
      <c r="Y137" s="277"/>
      <c r="Z137" s="277"/>
    </row>
    <row r="138" spans="1:28" s="32" customFormat="1" ht="7.5" customHeight="1">
      <c r="A138" s="324"/>
      <c r="B138" s="27"/>
      <c r="C138" s="28"/>
      <c r="D138" s="28"/>
      <c r="E138" s="29"/>
      <c r="F138" s="30"/>
      <c r="G138" s="30"/>
      <c r="H138" s="30"/>
      <c r="I138" s="30"/>
      <c r="J138" s="30"/>
      <c r="K138" s="30"/>
      <c r="L138" s="119"/>
      <c r="M138" s="30"/>
      <c r="N138" s="30"/>
      <c r="O138" s="30"/>
      <c r="P138" s="119"/>
      <c r="Q138" s="30"/>
      <c r="R138" s="17"/>
      <c r="S138" s="137"/>
      <c r="T138" s="20"/>
      <c r="U138" s="20"/>
      <c r="X138" s="277"/>
      <c r="Y138" s="277"/>
      <c r="Z138" s="277"/>
      <c r="AA138" s="277"/>
      <c r="AB138" s="277"/>
    </row>
    <row r="139" spans="1:21" s="32" customFormat="1" ht="15" customHeight="1">
      <c r="A139" s="327"/>
      <c r="B139" s="402"/>
      <c r="C139" s="31"/>
      <c r="D139" s="31"/>
      <c r="E139" s="264"/>
      <c r="F139" s="33"/>
      <c r="G139" s="33"/>
      <c r="H139" s="33"/>
      <c r="I139" s="33" t="s">
        <v>22</v>
      </c>
      <c r="J139" s="33" t="s">
        <v>0</v>
      </c>
      <c r="K139" s="33"/>
      <c r="L139" s="120"/>
      <c r="M139" s="33" t="s">
        <v>22</v>
      </c>
      <c r="N139" s="33" t="s">
        <v>0</v>
      </c>
      <c r="O139" s="33"/>
      <c r="P139" s="120"/>
      <c r="Q139" s="33" t="s">
        <v>23</v>
      </c>
      <c r="S139" s="136"/>
      <c r="T139" s="17"/>
      <c r="U139" s="17"/>
    </row>
    <row r="140" spans="1:27" ht="17.25" customHeight="1">
      <c r="A140" s="327"/>
      <c r="B140" s="402"/>
      <c r="C140" s="31"/>
      <c r="D140" s="32"/>
      <c r="E140" s="264"/>
      <c r="F140" s="33" t="s">
        <v>24</v>
      </c>
      <c r="G140" s="293" t="s">
        <v>178</v>
      </c>
      <c r="H140" s="48" t="s">
        <v>83</v>
      </c>
      <c r="I140" s="33" t="s">
        <v>25</v>
      </c>
      <c r="J140" s="33" t="s">
        <v>26</v>
      </c>
      <c r="K140" s="33"/>
      <c r="L140" s="120"/>
      <c r="M140" s="33" t="s">
        <v>25</v>
      </c>
      <c r="N140" s="33" t="s">
        <v>26</v>
      </c>
      <c r="O140" s="33"/>
      <c r="P140" s="120"/>
      <c r="Q140" s="33" t="s">
        <v>27</v>
      </c>
      <c r="R140" s="32"/>
      <c r="S140" s="136"/>
      <c r="X140" s="17"/>
      <c r="Y140" s="17"/>
      <c r="Z140" s="17"/>
      <c r="AA140" s="17"/>
    </row>
    <row r="141" spans="1:27" ht="12.75">
      <c r="A141" s="327"/>
      <c r="B141" s="510" t="s">
        <v>84</v>
      </c>
      <c r="C141" s="511"/>
      <c r="D141" s="511"/>
      <c r="E141" s="512"/>
      <c r="F141" s="33" t="s">
        <v>28</v>
      </c>
      <c r="G141" s="33" t="s">
        <v>19</v>
      </c>
      <c r="H141" s="33" t="s">
        <v>19</v>
      </c>
      <c r="I141" s="33" t="s">
        <v>29</v>
      </c>
      <c r="J141" s="33" t="s">
        <v>30</v>
      </c>
      <c r="K141" s="33" t="s">
        <v>31</v>
      </c>
      <c r="L141" s="120"/>
      <c r="M141" s="33" t="s">
        <v>29</v>
      </c>
      <c r="N141" s="33" t="s">
        <v>30</v>
      </c>
      <c r="O141" s="33" t="s">
        <v>31</v>
      </c>
      <c r="P141" s="120"/>
      <c r="Q141" s="33" t="s">
        <v>32</v>
      </c>
      <c r="R141" s="32"/>
      <c r="S141" s="136"/>
      <c r="X141" s="17"/>
      <c r="Y141" s="17"/>
      <c r="Z141" s="17"/>
      <c r="AA141" s="17"/>
    </row>
    <row r="142" spans="2:27" ht="7.5" customHeight="1" thickBot="1">
      <c r="B142" s="403"/>
      <c r="C142" s="34"/>
      <c r="D142" s="34"/>
      <c r="E142" s="265"/>
      <c r="F142" s="35"/>
      <c r="G142" s="35"/>
      <c r="H142" s="35"/>
      <c r="I142" s="35"/>
      <c r="J142" s="35"/>
      <c r="K142" s="35"/>
      <c r="L142" s="121"/>
      <c r="M142" s="35"/>
      <c r="N142" s="35"/>
      <c r="O142" s="35"/>
      <c r="P142" s="121"/>
      <c r="Q142" s="35"/>
      <c r="T142" s="32"/>
      <c r="U142" s="32"/>
      <c r="X142" s="17"/>
      <c r="Y142" s="17"/>
      <c r="Z142" s="17"/>
      <c r="AA142" s="17"/>
    </row>
    <row r="143" spans="1:22" s="103" customFormat="1" ht="16" thickBot="1">
      <c r="A143" s="324"/>
      <c r="B143" s="404" t="s">
        <v>0</v>
      </c>
      <c r="C143" s="36"/>
      <c r="D143" s="36"/>
      <c r="E143" s="266"/>
      <c r="F143" s="37" t="s">
        <v>33</v>
      </c>
      <c r="G143" s="47" t="s">
        <v>85</v>
      </c>
      <c r="H143" s="47" t="s">
        <v>86</v>
      </c>
      <c r="I143" s="37" t="s">
        <v>34</v>
      </c>
      <c r="J143" s="37" t="s">
        <v>35</v>
      </c>
      <c r="K143" s="37" t="s">
        <v>36</v>
      </c>
      <c r="L143" s="122"/>
      <c r="M143" s="37" t="s">
        <v>34</v>
      </c>
      <c r="N143" s="37" t="s">
        <v>35</v>
      </c>
      <c r="O143" s="37" t="s">
        <v>36</v>
      </c>
      <c r="P143" s="122"/>
      <c r="Q143" s="37" t="s">
        <v>37</v>
      </c>
      <c r="R143" s="17"/>
      <c r="S143" s="137"/>
      <c r="T143" s="32"/>
      <c r="U143" s="32"/>
      <c r="V143" s="277"/>
    </row>
    <row r="144" spans="1:22" s="103" customFormat="1" ht="15" customHeight="1" thickBot="1">
      <c r="A144" s="324"/>
      <c r="B144" s="471" t="s">
        <v>63</v>
      </c>
      <c r="C144" s="472"/>
      <c r="D144" s="472"/>
      <c r="E144" s="473"/>
      <c r="F144" s="338"/>
      <c r="G144" s="338"/>
      <c r="H144" s="38" t="s">
        <v>68</v>
      </c>
      <c r="I144" s="338"/>
      <c r="J144" s="340"/>
      <c r="K144" s="338"/>
      <c r="L144" s="119"/>
      <c r="M144" s="338"/>
      <c r="N144" s="338"/>
      <c r="O144" s="338"/>
      <c r="P144" s="119"/>
      <c r="Q144" s="405" t="s">
        <v>68</v>
      </c>
      <c r="R144" s="17"/>
      <c r="S144" s="137"/>
      <c r="T144" s="32"/>
      <c r="U144" s="32"/>
      <c r="V144" s="277"/>
    </row>
    <row r="145" spans="1:22" s="103" customFormat="1" ht="16" thickBot="1">
      <c r="A145" s="328"/>
      <c r="B145" s="513" t="s">
        <v>179</v>
      </c>
      <c r="C145" s="514"/>
      <c r="D145" s="513" t="s">
        <v>208</v>
      </c>
      <c r="E145" s="515"/>
      <c r="F145" s="339"/>
      <c r="G145" s="339"/>
      <c r="H145" s="306"/>
      <c r="I145" s="339"/>
      <c r="J145" s="341"/>
      <c r="K145" s="342"/>
      <c r="L145" s="123"/>
      <c r="M145" s="343"/>
      <c r="N145" s="344"/>
      <c r="O145" s="345"/>
      <c r="P145" s="123"/>
      <c r="Q145" s="305"/>
      <c r="S145" s="136"/>
      <c r="T145" s="17"/>
      <c r="U145" s="17"/>
      <c r="V145" s="277"/>
    </row>
    <row r="146" spans="1:22" s="103" customFormat="1" ht="12.75">
      <c r="A146" s="328"/>
      <c r="B146" s="531"/>
      <c r="C146" s="539"/>
      <c r="D146" s="531"/>
      <c r="E146" s="532"/>
      <c r="F146" s="399"/>
      <c r="G146" s="399">
        <v>0</v>
      </c>
      <c r="H146" s="306">
        <f>+Q146-F146-G146</f>
        <v>0</v>
      </c>
      <c r="I146" s="331"/>
      <c r="J146" s="307">
        <v>12</v>
      </c>
      <c r="K146" s="309">
        <v>1</v>
      </c>
      <c r="L146" s="123"/>
      <c r="M146" s="314">
        <f>+I146</f>
        <v>0</v>
      </c>
      <c r="N146" s="315">
        <f>+J146</f>
        <v>12</v>
      </c>
      <c r="O146" s="316">
        <f>+K146</f>
        <v>1</v>
      </c>
      <c r="P146" s="123"/>
      <c r="Q146" s="305">
        <f>ROUND(I146/12*J146*K146,0)</f>
        <v>0</v>
      </c>
      <c r="S146" s="136" t="str">
        <f aca="true" t="shared" si="11" ref="S146:S162">IF((F146+H146+G146)=Q146,+$AB$3,+$AC$3)</f>
        <v>ok</v>
      </c>
      <c r="T146" s="17"/>
      <c r="U146" s="17"/>
      <c r="V146" s="277"/>
    </row>
    <row r="147" spans="1:22" s="103" customFormat="1" ht="12.5">
      <c r="A147" s="328"/>
      <c r="B147" s="449"/>
      <c r="C147" s="450"/>
      <c r="D147" s="449"/>
      <c r="E147" s="463"/>
      <c r="F147" s="399">
        <v>0</v>
      </c>
      <c r="G147" s="399">
        <v>0</v>
      </c>
      <c r="H147" s="306">
        <f aca="true" t="shared" si="12" ref="H147:H157">+Q147-F147-G147</f>
        <v>0</v>
      </c>
      <c r="I147" s="304">
        <v>0</v>
      </c>
      <c r="J147" s="307">
        <v>12</v>
      </c>
      <c r="K147" s="309">
        <v>1</v>
      </c>
      <c r="L147" s="134"/>
      <c r="M147" s="317">
        <f aca="true" t="shared" si="13" ref="M147:M157">+I147</f>
        <v>0</v>
      </c>
      <c r="N147" s="315">
        <f aca="true" t="shared" si="14" ref="N147:N153">+J147</f>
        <v>12</v>
      </c>
      <c r="O147" s="319">
        <f aca="true" t="shared" si="15" ref="O147:O157">+K147</f>
        <v>1</v>
      </c>
      <c r="P147" s="134"/>
      <c r="Q147" s="306">
        <f aca="true" t="shared" si="16" ref="Q147:Q157">ROUND(I147/12*J147*K147,0)</f>
        <v>0</v>
      </c>
      <c r="S147" s="136" t="str">
        <f t="shared" si="11"/>
        <v>ok</v>
      </c>
      <c r="V147" s="277"/>
    </row>
    <row r="148" spans="1:22" s="103" customFormat="1" ht="12.5">
      <c r="A148" s="328"/>
      <c r="B148" s="449"/>
      <c r="C148" s="450"/>
      <c r="D148" s="394"/>
      <c r="E148" s="395"/>
      <c r="F148" s="399">
        <v>0</v>
      </c>
      <c r="G148" s="399">
        <v>0</v>
      </c>
      <c r="H148" s="306">
        <f t="shared" si="12"/>
        <v>0</v>
      </c>
      <c r="I148" s="304">
        <v>0</v>
      </c>
      <c r="J148" s="307">
        <v>12</v>
      </c>
      <c r="K148" s="309">
        <v>1</v>
      </c>
      <c r="L148" s="134"/>
      <c r="M148" s="317">
        <f t="shared" si="13"/>
        <v>0</v>
      </c>
      <c r="N148" s="315">
        <f t="shared" si="14"/>
        <v>12</v>
      </c>
      <c r="O148" s="319">
        <f t="shared" si="15"/>
        <v>1</v>
      </c>
      <c r="P148" s="134"/>
      <c r="Q148" s="306">
        <f t="shared" si="16"/>
        <v>0</v>
      </c>
      <c r="S148" s="136" t="str">
        <f t="shared" si="11"/>
        <v>ok</v>
      </c>
      <c r="V148" s="277"/>
    </row>
    <row r="149" spans="1:22" s="103" customFormat="1" ht="12.5">
      <c r="A149" s="328"/>
      <c r="B149" s="394"/>
      <c r="C149" s="396"/>
      <c r="D149" s="394"/>
      <c r="E149" s="395"/>
      <c r="F149" s="399">
        <v>0</v>
      </c>
      <c r="G149" s="399">
        <v>0</v>
      </c>
      <c r="H149" s="306">
        <f t="shared" si="12"/>
        <v>0</v>
      </c>
      <c r="I149" s="304">
        <v>0</v>
      </c>
      <c r="J149" s="307">
        <v>12</v>
      </c>
      <c r="K149" s="309">
        <v>1</v>
      </c>
      <c r="L149" s="134"/>
      <c r="M149" s="317">
        <f t="shared" si="13"/>
        <v>0</v>
      </c>
      <c r="N149" s="315">
        <f t="shared" si="14"/>
        <v>12</v>
      </c>
      <c r="O149" s="319">
        <f t="shared" si="15"/>
        <v>1</v>
      </c>
      <c r="P149" s="134"/>
      <c r="Q149" s="306">
        <f t="shared" si="16"/>
        <v>0</v>
      </c>
      <c r="S149" s="136" t="str">
        <f t="shared" si="11"/>
        <v>ok</v>
      </c>
      <c r="V149" s="277"/>
    </row>
    <row r="150" spans="1:22" s="103" customFormat="1" ht="12.5">
      <c r="A150" s="328"/>
      <c r="B150" s="394"/>
      <c r="C150" s="396"/>
      <c r="D150" s="394"/>
      <c r="E150" s="395"/>
      <c r="F150" s="399">
        <v>0</v>
      </c>
      <c r="G150" s="399">
        <v>0</v>
      </c>
      <c r="H150" s="306">
        <f t="shared" si="12"/>
        <v>0</v>
      </c>
      <c r="I150" s="304">
        <v>0</v>
      </c>
      <c r="J150" s="307">
        <v>12</v>
      </c>
      <c r="K150" s="309">
        <v>1</v>
      </c>
      <c r="L150" s="134"/>
      <c r="M150" s="317">
        <f t="shared" si="13"/>
        <v>0</v>
      </c>
      <c r="N150" s="315">
        <f t="shared" si="14"/>
        <v>12</v>
      </c>
      <c r="O150" s="319">
        <f t="shared" si="15"/>
        <v>1</v>
      </c>
      <c r="P150" s="134"/>
      <c r="Q150" s="306">
        <f t="shared" si="16"/>
        <v>0</v>
      </c>
      <c r="S150" s="136" t="str">
        <f t="shared" si="11"/>
        <v>ok</v>
      </c>
      <c r="V150" s="277"/>
    </row>
    <row r="151" spans="1:22" s="103" customFormat="1" ht="12.5">
      <c r="A151" s="328"/>
      <c r="B151" s="449"/>
      <c r="C151" s="450"/>
      <c r="D151" s="449"/>
      <c r="E151" s="463"/>
      <c r="F151" s="399">
        <v>0</v>
      </c>
      <c r="G151" s="399">
        <v>0</v>
      </c>
      <c r="H151" s="306">
        <f t="shared" si="12"/>
        <v>0</v>
      </c>
      <c r="I151" s="304">
        <v>0</v>
      </c>
      <c r="J151" s="307">
        <v>12</v>
      </c>
      <c r="K151" s="309">
        <v>1</v>
      </c>
      <c r="L151" s="134"/>
      <c r="M151" s="317">
        <f t="shared" si="13"/>
        <v>0</v>
      </c>
      <c r="N151" s="315">
        <f t="shared" si="14"/>
        <v>12</v>
      </c>
      <c r="O151" s="319">
        <f t="shared" si="15"/>
        <v>1</v>
      </c>
      <c r="P151" s="134"/>
      <c r="Q151" s="306">
        <f t="shared" si="16"/>
        <v>0</v>
      </c>
      <c r="S151" s="136" t="str">
        <f t="shared" si="11"/>
        <v>ok</v>
      </c>
      <c r="V151" s="277"/>
    </row>
    <row r="152" spans="1:22" s="103" customFormat="1" ht="12.5">
      <c r="A152" s="328"/>
      <c r="B152" s="449"/>
      <c r="C152" s="450"/>
      <c r="D152" s="449"/>
      <c r="E152" s="463"/>
      <c r="F152" s="399">
        <v>0</v>
      </c>
      <c r="G152" s="331">
        <v>0</v>
      </c>
      <c r="H152" s="306">
        <f t="shared" si="12"/>
        <v>0</v>
      </c>
      <c r="I152" s="304">
        <v>0</v>
      </c>
      <c r="J152" s="307">
        <v>12</v>
      </c>
      <c r="K152" s="309">
        <v>1</v>
      </c>
      <c r="L152" s="134"/>
      <c r="M152" s="317">
        <f t="shared" si="13"/>
        <v>0</v>
      </c>
      <c r="N152" s="315">
        <f t="shared" si="14"/>
        <v>12</v>
      </c>
      <c r="O152" s="319">
        <f t="shared" si="15"/>
        <v>1</v>
      </c>
      <c r="P152" s="134"/>
      <c r="Q152" s="306">
        <f>ROUND(I152/12*J152*K152,0)</f>
        <v>0</v>
      </c>
      <c r="S152" s="136" t="str">
        <f t="shared" si="11"/>
        <v>ok</v>
      </c>
      <c r="V152" s="277"/>
    </row>
    <row r="153" spans="1:22" s="103" customFormat="1" ht="12.5">
      <c r="A153" s="328"/>
      <c r="B153" s="449"/>
      <c r="C153" s="450"/>
      <c r="D153" s="449"/>
      <c r="E153" s="463"/>
      <c r="F153" s="399">
        <v>0</v>
      </c>
      <c r="G153" s="331">
        <v>0</v>
      </c>
      <c r="H153" s="306">
        <f t="shared" si="12"/>
        <v>0</v>
      </c>
      <c r="I153" s="304">
        <v>0</v>
      </c>
      <c r="J153" s="307">
        <v>12</v>
      </c>
      <c r="K153" s="309">
        <v>1</v>
      </c>
      <c r="L153" s="134"/>
      <c r="M153" s="317">
        <f t="shared" si="13"/>
        <v>0</v>
      </c>
      <c r="N153" s="315">
        <f t="shared" si="14"/>
        <v>12</v>
      </c>
      <c r="O153" s="319">
        <f t="shared" si="15"/>
        <v>1</v>
      </c>
      <c r="P153" s="134"/>
      <c r="Q153" s="306">
        <f t="shared" si="16"/>
        <v>0</v>
      </c>
      <c r="S153" s="136" t="str">
        <f t="shared" si="11"/>
        <v>ok</v>
      </c>
      <c r="V153" s="277"/>
    </row>
    <row r="154" spans="1:22" s="103" customFormat="1" ht="12.5">
      <c r="A154" s="328"/>
      <c r="B154" s="449"/>
      <c r="C154" s="450"/>
      <c r="D154" s="394"/>
      <c r="E154" s="395"/>
      <c r="F154" s="400">
        <v>0</v>
      </c>
      <c r="G154" s="304">
        <v>0</v>
      </c>
      <c r="H154" s="306"/>
      <c r="I154" s="304"/>
      <c r="J154" s="307">
        <v>12</v>
      </c>
      <c r="K154" s="309">
        <v>1</v>
      </c>
      <c r="L154" s="134"/>
      <c r="M154" s="317">
        <f t="shared" si="13"/>
        <v>0</v>
      </c>
      <c r="N154" s="318">
        <f>+J154</f>
        <v>12</v>
      </c>
      <c r="O154" s="319">
        <f t="shared" si="15"/>
        <v>1</v>
      </c>
      <c r="P154" s="134"/>
      <c r="Q154" s="306">
        <f t="shared" si="16"/>
        <v>0</v>
      </c>
      <c r="S154" s="136" t="str">
        <f t="shared" si="11"/>
        <v>ok</v>
      </c>
      <c r="V154" s="277"/>
    </row>
    <row r="155" spans="1:30" s="103" customFormat="1" ht="12.5">
      <c r="A155" s="328"/>
      <c r="B155" s="394"/>
      <c r="C155" s="396"/>
      <c r="D155" s="394"/>
      <c r="E155" s="395"/>
      <c r="F155" s="400">
        <v>0</v>
      </c>
      <c r="G155" s="304">
        <v>0</v>
      </c>
      <c r="H155" s="306">
        <f t="shared" si="12"/>
        <v>0</v>
      </c>
      <c r="I155" s="304">
        <f>I149*1.025</f>
        <v>0</v>
      </c>
      <c r="J155" s="307">
        <v>12</v>
      </c>
      <c r="K155" s="309">
        <v>1</v>
      </c>
      <c r="L155" s="134"/>
      <c r="M155" s="317">
        <f t="shared" si="13"/>
        <v>0</v>
      </c>
      <c r="N155" s="318">
        <f>+J155</f>
        <v>12</v>
      </c>
      <c r="O155" s="319">
        <f t="shared" si="15"/>
        <v>1</v>
      </c>
      <c r="P155" s="134"/>
      <c r="Q155" s="306">
        <f t="shared" si="16"/>
        <v>0</v>
      </c>
      <c r="S155" s="136" t="str">
        <f t="shared" si="11"/>
        <v>ok</v>
      </c>
      <c r="V155" s="277"/>
      <c r="Z155" s="370"/>
      <c r="AD155" s="370"/>
    </row>
    <row r="156" spans="1:22" s="103" customFormat="1" ht="12.5">
      <c r="A156" s="328"/>
      <c r="B156" s="394"/>
      <c r="C156" s="396"/>
      <c r="D156" s="394"/>
      <c r="E156" s="395"/>
      <c r="F156" s="400">
        <v>0</v>
      </c>
      <c r="G156" s="304">
        <v>0</v>
      </c>
      <c r="H156" s="306">
        <f t="shared" si="12"/>
        <v>0</v>
      </c>
      <c r="I156" s="304">
        <f>I150*1.025</f>
        <v>0</v>
      </c>
      <c r="J156" s="307">
        <v>12</v>
      </c>
      <c r="K156" s="309">
        <v>1</v>
      </c>
      <c r="L156" s="134"/>
      <c r="M156" s="317">
        <f t="shared" si="13"/>
        <v>0</v>
      </c>
      <c r="N156" s="318">
        <f>+J156</f>
        <v>12</v>
      </c>
      <c r="O156" s="319">
        <f t="shared" si="15"/>
        <v>1</v>
      </c>
      <c r="P156" s="134"/>
      <c r="Q156" s="306">
        <f t="shared" si="16"/>
        <v>0</v>
      </c>
      <c r="S156" s="136" t="str">
        <f t="shared" si="11"/>
        <v>ok</v>
      </c>
      <c r="V156" s="277"/>
    </row>
    <row r="157" spans="1:22" s="103" customFormat="1" ht="12.5">
      <c r="A157" s="328"/>
      <c r="B157" s="449"/>
      <c r="C157" s="450"/>
      <c r="D157" s="449"/>
      <c r="E157" s="463"/>
      <c r="F157" s="397">
        <v>0</v>
      </c>
      <c r="G157" s="311">
        <v>0</v>
      </c>
      <c r="H157" s="306">
        <f t="shared" si="12"/>
        <v>0</v>
      </c>
      <c r="I157" s="304">
        <f>I151*1.025</f>
        <v>0</v>
      </c>
      <c r="J157" s="307">
        <v>12</v>
      </c>
      <c r="K157" s="309">
        <v>1</v>
      </c>
      <c r="L157" s="134"/>
      <c r="M157" s="317">
        <f t="shared" si="13"/>
        <v>0</v>
      </c>
      <c r="N157" s="318">
        <f>+J157</f>
        <v>12</v>
      </c>
      <c r="O157" s="319">
        <f t="shared" si="15"/>
        <v>1</v>
      </c>
      <c r="P157" s="134"/>
      <c r="Q157" s="306">
        <f t="shared" si="16"/>
        <v>0</v>
      </c>
      <c r="S157" s="136" t="str">
        <f t="shared" si="11"/>
        <v>ok</v>
      </c>
      <c r="V157" s="277"/>
    </row>
    <row r="158" spans="1:31" s="103" customFormat="1" ht="12.75" customHeight="1">
      <c r="A158" s="329"/>
      <c r="B158" s="476"/>
      <c r="C158" s="477"/>
      <c r="D158" s="476"/>
      <c r="E158" s="478"/>
      <c r="F158" s="397">
        <v>0</v>
      </c>
      <c r="G158" s="311">
        <v>0</v>
      </c>
      <c r="H158" s="310"/>
      <c r="I158" s="304">
        <v>0</v>
      </c>
      <c r="J158" s="307"/>
      <c r="K158" s="309"/>
      <c r="L158" s="134"/>
      <c r="M158" s="317"/>
      <c r="N158" s="318"/>
      <c r="O158" s="319"/>
      <c r="P158" s="134"/>
      <c r="Q158" s="306"/>
      <c r="S158" s="136" t="str">
        <f t="shared" si="11"/>
        <v>ok</v>
      </c>
      <c r="W158" s="17"/>
      <c r="X158" s="17"/>
      <c r="Y158" s="17"/>
      <c r="Z158" s="17"/>
      <c r="AA158" s="17"/>
      <c r="AB158" s="17"/>
      <c r="AC158" s="17"/>
      <c r="AD158" s="17"/>
      <c r="AE158" s="17"/>
    </row>
    <row r="159" spans="1:27" ht="12.75">
      <c r="A159" s="328"/>
      <c r="B159" s="476"/>
      <c r="C159" s="477"/>
      <c r="D159" s="476"/>
      <c r="E159" s="478"/>
      <c r="F159" s="397">
        <v>0</v>
      </c>
      <c r="G159" s="311">
        <v>0</v>
      </c>
      <c r="H159" s="310"/>
      <c r="I159" s="304">
        <v>0</v>
      </c>
      <c r="J159" s="307"/>
      <c r="K159" s="309"/>
      <c r="L159" s="134"/>
      <c r="M159" s="317"/>
      <c r="N159" s="318"/>
      <c r="O159" s="319"/>
      <c r="P159" s="134"/>
      <c r="Q159" s="306"/>
      <c r="R159" s="103"/>
      <c r="S159" s="136" t="str">
        <f t="shared" si="11"/>
        <v>ok</v>
      </c>
      <c r="T159" s="103"/>
      <c r="U159" s="103"/>
      <c r="X159" s="17"/>
      <c r="Y159" s="17"/>
      <c r="Z159" s="17"/>
      <c r="AA159" s="17"/>
    </row>
    <row r="160" spans="1:27" ht="14.25" customHeight="1">
      <c r="A160" s="328"/>
      <c r="B160" s="476"/>
      <c r="C160" s="477"/>
      <c r="D160" s="476"/>
      <c r="E160" s="478"/>
      <c r="F160" s="397">
        <v>0</v>
      </c>
      <c r="G160" s="311">
        <v>0</v>
      </c>
      <c r="H160" s="310"/>
      <c r="I160" s="304">
        <v>0</v>
      </c>
      <c r="J160" s="307"/>
      <c r="K160" s="309"/>
      <c r="L160" s="134"/>
      <c r="M160" s="317"/>
      <c r="N160" s="318"/>
      <c r="O160" s="319"/>
      <c r="P160" s="134"/>
      <c r="Q160" s="306"/>
      <c r="R160" s="103"/>
      <c r="S160" s="136" t="str">
        <f t="shared" si="11"/>
        <v>ok</v>
      </c>
      <c r="T160" s="103"/>
      <c r="U160" s="103"/>
      <c r="X160" s="17"/>
      <c r="Y160" s="17"/>
      <c r="Z160" s="17"/>
      <c r="AA160" s="17"/>
    </row>
    <row r="161" spans="2:27" ht="16" thickBot="1">
      <c r="B161" s="474"/>
      <c r="C161" s="479"/>
      <c r="D161" s="474"/>
      <c r="E161" s="475"/>
      <c r="F161" s="398"/>
      <c r="G161" s="288"/>
      <c r="H161" s="406"/>
      <c r="I161" s="288"/>
      <c r="J161" s="308"/>
      <c r="K161" s="118"/>
      <c r="L161" s="134"/>
      <c r="M161" s="235"/>
      <c r="N161" s="233"/>
      <c r="O161" s="234"/>
      <c r="P161" s="134"/>
      <c r="Q161" s="407"/>
      <c r="R161" s="103"/>
      <c r="S161" s="136" t="str">
        <f t="shared" si="11"/>
        <v>ok</v>
      </c>
      <c r="T161" s="103"/>
      <c r="U161" s="103"/>
      <c r="X161" s="17"/>
      <c r="Y161" s="17"/>
      <c r="Z161" s="17"/>
      <c r="AA161" s="17"/>
    </row>
    <row r="162" spans="2:27" ht="16" thickBot="1">
      <c r="B162" s="408"/>
      <c r="C162" s="409"/>
      <c r="D162" s="410"/>
      <c r="E162" s="265"/>
      <c r="F162" s="411">
        <f>ROUND(SUM(F145:F161),0)</f>
        <v>0</v>
      </c>
      <c r="G162" s="411">
        <f>ROUND(SUM(G145:G161),0)</f>
        <v>0</v>
      </c>
      <c r="H162" s="411">
        <f>ROUND(SUM(H145:H161),0)</f>
        <v>0</v>
      </c>
      <c r="I162" s="411">
        <f>ROUND(SUM(I145:I161),0)</f>
        <v>0</v>
      </c>
      <c r="J162" s="412"/>
      <c r="K162" s="412"/>
      <c r="L162" s="413"/>
      <c r="M162" s="412">
        <f>ROUND(SUM(M145:M161),0)</f>
        <v>0</v>
      </c>
      <c r="N162" s="412"/>
      <c r="O162" s="412"/>
      <c r="P162" s="413"/>
      <c r="Q162" s="411">
        <f>ROUND(SUM(Q146:Q161),0)</f>
        <v>0</v>
      </c>
      <c r="S162" s="136" t="str">
        <f t="shared" si="11"/>
        <v>ok</v>
      </c>
      <c r="X162" s="17"/>
      <c r="Y162" s="17"/>
      <c r="Z162" s="17"/>
      <c r="AA162" s="17"/>
    </row>
    <row r="163" spans="6:27" ht="7.5" customHeight="1" thickBot="1">
      <c r="F163" s="360"/>
      <c r="G163" s="360"/>
      <c r="X163" s="17"/>
      <c r="Y163" s="17"/>
      <c r="Z163" s="17"/>
      <c r="AA163" s="17"/>
    </row>
    <row r="164" spans="2:27" ht="16" thickTop="1">
      <c r="B164" s="374"/>
      <c r="C164" s="461" t="s">
        <v>268</v>
      </c>
      <c r="D164" s="461"/>
      <c r="E164" s="481"/>
      <c r="F164" s="389"/>
      <c r="G164" s="461" t="s">
        <v>269</v>
      </c>
      <c r="H164" s="461"/>
      <c r="I164" s="381"/>
      <c r="J164" s="375" t="s">
        <v>267</v>
      </c>
      <c r="M164" s="381"/>
      <c r="N164" s="375" t="s">
        <v>267</v>
      </c>
      <c r="X164" s="17"/>
      <c r="Y164" s="17"/>
      <c r="Z164" s="17"/>
      <c r="AA164" s="17"/>
    </row>
    <row r="165" spans="2:27" ht="12.75">
      <c r="B165" s="376"/>
      <c r="C165" s="367" t="s">
        <v>20</v>
      </c>
      <c r="D165" s="367" t="s">
        <v>266</v>
      </c>
      <c r="E165" s="368" t="s">
        <v>267</v>
      </c>
      <c r="F165" s="372" t="s">
        <v>77</v>
      </c>
      <c r="G165" s="367" t="s">
        <v>20</v>
      </c>
      <c r="H165" s="367" t="s">
        <v>266</v>
      </c>
      <c r="I165" s="368" t="s">
        <v>267</v>
      </c>
      <c r="J165" s="377" t="s">
        <v>270</v>
      </c>
      <c r="M165" s="368" t="s">
        <v>267</v>
      </c>
      <c r="N165" s="377" t="s">
        <v>270</v>
      </c>
      <c r="AA165" s="17"/>
    </row>
    <row r="166" spans="2:27" ht="14.25" customHeight="1">
      <c r="B166" s="361">
        <f aca="true" t="shared" si="17" ref="B166:B171">B146</f>
        <v>0</v>
      </c>
      <c r="C166" s="366">
        <f aca="true" t="shared" si="18" ref="C166:C171">+F146+F152</f>
        <v>0</v>
      </c>
      <c r="D166" s="371">
        <f>G146</f>
        <v>0</v>
      </c>
      <c r="E166" s="369">
        <f aca="true" t="shared" si="19" ref="E166:E171">SUM(C166:D166)</f>
        <v>0</v>
      </c>
      <c r="F166" s="373">
        <v>0</v>
      </c>
      <c r="G166" s="366">
        <v>0</v>
      </c>
      <c r="H166" s="366">
        <v>0</v>
      </c>
      <c r="I166" s="369">
        <f aca="true" t="shared" si="20" ref="I166:I171">+H166+G166</f>
        <v>0</v>
      </c>
      <c r="J166" s="378">
        <f aca="true" t="shared" si="21" ref="J166:J171">+I166+E166</f>
        <v>0</v>
      </c>
      <c r="M166" s="369">
        <f>+I166</f>
        <v>0</v>
      </c>
      <c r="N166" s="378">
        <f>+J166</f>
        <v>0</v>
      </c>
      <c r="O166" s="11"/>
      <c r="P166" s="11"/>
      <c r="AA166" s="17"/>
    </row>
    <row r="167" spans="2:27" ht="12.75">
      <c r="B167" s="361">
        <f t="shared" si="17"/>
        <v>0</v>
      </c>
      <c r="C167" s="366">
        <f t="shared" si="18"/>
        <v>0</v>
      </c>
      <c r="D167" s="371">
        <v>0</v>
      </c>
      <c r="E167" s="369">
        <f t="shared" si="19"/>
        <v>0</v>
      </c>
      <c r="F167" s="373">
        <v>0</v>
      </c>
      <c r="G167" s="366">
        <f>ROUND(C167*(F167-1),0)</f>
        <v>0</v>
      </c>
      <c r="H167" s="366">
        <v>0</v>
      </c>
      <c r="I167" s="369">
        <f t="shared" si="20"/>
        <v>0</v>
      </c>
      <c r="J167" s="378">
        <f t="shared" si="21"/>
        <v>0</v>
      </c>
      <c r="M167" s="369">
        <f aca="true" t="shared" si="22" ref="M167:M173">+I167</f>
        <v>0</v>
      </c>
      <c r="N167" s="378">
        <f aca="true" t="shared" si="23" ref="N167:N173">+J167</f>
        <v>0</v>
      </c>
      <c r="O167" s="11"/>
      <c r="P167" s="11"/>
      <c r="AA167" s="17"/>
    </row>
    <row r="168" spans="2:27" ht="12.75">
      <c r="B168" s="361">
        <f t="shared" si="17"/>
        <v>0</v>
      </c>
      <c r="C168" s="366">
        <f t="shared" si="18"/>
        <v>0</v>
      </c>
      <c r="D168" s="371">
        <f>+G148</f>
        <v>0</v>
      </c>
      <c r="E168" s="369">
        <f t="shared" si="19"/>
        <v>0</v>
      </c>
      <c r="F168" s="373">
        <v>0</v>
      </c>
      <c r="G168" s="366">
        <v>0</v>
      </c>
      <c r="H168" s="366">
        <f>ROUND(D168*(F168-1),0)</f>
        <v>0</v>
      </c>
      <c r="I168" s="369">
        <f t="shared" si="20"/>
        <v>0</v>
      </c>
      <c r="J168" s="378">
        <f t="shared" si="21"/>
        <v>0</v>
      </c>
      <c r="M168" s="369">
        <f t="shared" si="22"/>
        <v>0</v>
      </c>
      <c r="N168" s="378">
        <f t="shared" si="23"/>
        <v>0</v>
      </c>
      <c r="AA168" s="17"/>
    </row>
    <row r="169" spans="2:27" ht="12.75">
      <c r="B169" s="361">
        <f t="shared" si="17"/>
        <v>0</v>
      </c>
      <c r="C169" s="366">
        <f t="shared" si="18"/>
        <v>0</v>
      </c>
      <c r="D169" s="371">
        <f>+G149</f>
        <v>0</v>
      </c>
      <c r="E169" s="369">
        <f t="shared" si="19"/>
        <v>0</v>
      </c>
      <c r="F169" s="373">
        <v>0</v>
      </c>
      <c r="G169" s="366">
        <f>ROUND(C169*(F169-1),0)</f>
        <v>0</v>
      </c>
      <c r="H169" s="366">
        <f>ROUND(D169*(F169-1),0)</f>
        <v>0</v>
      </c>
      <c r="I169" s="369">
        <f t="shared" si="20"/>
        <v>0</v>
      </c>
      <c r="J169" s="378">
        <f t="shared" si="21"/>
        <v>0</v>
      </c>
      <c r="M169" s="369">
        <f t="shared" si="22"/>
        <v>0</v>
      </c>
      <c r="N169" s="378">
        <f t="shared" si="23"/>
        <v>0</v>
      </c>
      <c r="AA169" s="17"/>
    </row>
    <row r="170" spans="2:27" ht="12.75">
      <c r="B170" s="361">
        <f t="shared" si="17"/>
        <v>0</v>
      </c>
      <c r="C170" s="366">
        <f t="shared" si="18"/>
        <v>0</v>
      </c>
      <c r="D170" s="371">
        <f>+G150</f>
        <v>0</v>
      </c>
      <c r="E170" s="369">
        <f t="shared" si="19"/>
        <v>0</v>
      </c>
      <c r="F170" s="373">
        <v>0</v>
      </c>
      <c r="G170" s="366">
        <f>ROUND(C170*(F170-1),0)</f>
        <v>0</v>
      </c>
      <c r="H170" s="366">
        <f>ROUND(D170*(F170-1),0)</f>
        <v>0</v>
      </c>
      <c r="I170" s="369">
        <f t="shared" si="20"/>
        <v>0</v>
      </c>
      <c r="J170" s="378">
        <f t="shared" si="21"/>
        <v>0</v>
      </c>
      <c r="M170" s="369">
        <f t="shared" si="22"/>
        <v>0</v>
      </c>
      <c r="N170" s="378">
        <f t="shared" si="23"/>
        <v>0</v>
      </c>
      <c r="AA170" s="17"/>
    </row>
    <row r="171" spans="2:27" ht="12.75">
      <c r="B171" s="361">
        <f t="shared" si="17"/>
        <v>0</v>
      </c>
      <c r="C171" s="366">
        <f t="shared" si="18"/>
        <v>0</v>
      </c>
      <c r="D171" s="371">
        <f>+G151</f>
        <v>0</v>
      </c>
      <c r="E171" s="369">
        <f t="shared" si="19"/>
        <v>0</v>
      </c>
      <c r="F171" s="373">
        <v>0</v>
      </c>
      <c r="G171" s="366">
        <f>ROUND(C171*(F171-1),0)</f>
        <v>0</v>
      </c>
      <c r="H171" s="366">
        <f>ROUND(D171*(F171-1),0)</f>
        <v>0</v>
      </c>
      <c r="I171" s="369">
        <f t="shared" si="20"/>
        <v>0</v>
      </c>
      <c r="J171" s="378">
        <f t="shared" si="21"/>
        <v>0</v>
      </c>
      <c r="M171" s="369">
        <f t="shared" si="22"/>
        <v>0</v>
      </c>
      <c r="N171" s="378">
        <f t="shared" si="23"/>
        <v>0</v>
      </c>
      <c r="AA171" s="17"/>
    </row>
    <row r="172" spans="2:27" ht="12.75">
      <c r="B172" s="361"/>
      <c r="C172" s="366"/>
      <c r="D172" s="371"/>
      <c r="E172" s="369"/>
      <c r="F172" s="373"/>
      <c r="G172" s="366"/>
      <c r="H172" s="366"/>
      <c r="I172" s="369"/>
      <c r="J172" s="378"/>
      <c r="M172" s="369">
        <f t="shared" si="22"/>
        <v>0</v>
      </c>
      <c r="N172" s="378">
        <f t="shared" si="23"/>
        <v>0</v>
      </c>
      <c r="AA172" s="17"/>
    </row>
    <row r="173" spans="2:27" ht="16" thickBot="1">
      <c r="B173" s="362"/>
      <c r="C173" s="385"/>
      <c r="D173" s="385"/>
      <c r="E173" s="386"/>
      <c r="F173" s="387"/>
      <c r="G173" s="385"/>
      <c r="H173" s="385"/>
      <c r="I173" s="386"/>
      <c r="J173" s="388"/>
      <c r="M173" s="386">
        <f t="shared" si="22"/>
        <v>0</v>
      </c>
      <c r="N173" s="388">
        <f t="shared" si="23"/>
        <v>0</v>
      </c>
      <c r="AA173" s="17"/>
    </row>
    <row r="174" spans="2:27" ht="16" thickBot="1">
      <c r="B174" s="379"/>
      <c r="C174" s="382">
        <f>SUM(C166:C173)</f>
        <v>0</v>
      </c>
      <c r="D174" s="382">
        <f>SUM(D166:D173)</f>
        <v>0</v>
      </c>
      <c r="E174" s="383">
        <f>SUM(E166:E173)</f>
        <v>0</v>
      </c>
      <c r="F174" s="380"/>
      <c r="G174" s="382">
        <f>SUM(G166:G173)</f>
        <v>0</v>
      </c>
      <c r="H174" s="382">
        <f>SUM(H166:H173)</f>
        <v>0</v>
      </c>
      <c r="I174" s="383">
        <f>SUM(I166:I173)</f>
        <v>0</v>
      </c>
      <c r="J174" s="384">
        <f>SUM(J166:J173)</f>
        <v>0</v>
      </c>
      <c r="M174" s="383">
        <f>SUM(M166:M173)</f>
        <v>0</v>
      </c>
      <c r="N174" s="384">
        <f>SUM(N166:N173)</f>
        <v>0</v>
      </c>
      <c r="AA174" s="17"/>
    </row>
    <row r="175" ht="16" thickTop="1"/>
    <row r="176" spans="1:21" ht="16.5" thickBot="1">
      <c r="A176" s="326"/>
      <c r="B176" s="295" t="s">
        <v>94</v>
      </c>
      <c r="C176" s="20"/>
      <c r="D176" s="462">
        <f>+D8</f>
        <v>0</v>
      </c>
      <c r="E176" s="462"/>
      <c r="F176" s="107"/>
      <c r="G176" s="21"/>
      <c r="H176" s="20"/>
      <c r="I176" s="296"/>
      <c r="J176" s="296"/>
      <c r="K176" s="107"/>
      <c r="L176" s="107"/>
      <c r="M176" s="107"/>
      <c r="N176" s="107"/>
      <c r="O176" s="107"/>
      <c r="P176" s="107"/>
      <c r="Q176" s="23"/>
      <c r="R176" s="20"/>
      <c r="S176" s="138"/>
      <c r="T176" s="296"/>
      <c r="U176" s="296"/>
    </row>
    <row r="177" spans="1:21" ht="16.5" thickBot="1">
      <c r="A177" s="326"/>
      <c r="B177" s="295" t="s">
        <v>95</v>
      </c>
      <c r="C177" s="20"/>
      <c r="D177" s="299">
        <f>+D9</f>
        <v>0</v>
      </c>
      <c r="E177" s="301"/>
      <c r="F177" s="301"/>
      <c r="G177" s="301"/>
      <c r="H177" s="20"/>
      <c r="I177" s="296"/>
      <c r="J177" s="296"/>
      <c r="K177" s="296"/>
      <c r="L177" s="296"/>
      <c r="M177" s="296"/>
      <c r="N177" s="296"/>
      <c r="O177" s="296"/>
      <c r="P177" s="296"/>
      <c r="Q177" s="20"/>
      <c r="R177" s="20"/>
      <c r="S177" s="138"/>
      <c r="T177" s="296"/>
      <c r="U177" s="296"/>
    </row>
    <row r="178" spans="2:31" ht="6" customHeight="1" thickBot="1">
      <c r="B178" s="24"/>
      <c r="C178" s="24"/>
      <c r="D178" s="24"/>
      <c r="E178" s="24"/>
      <c r="W178" s="277"/>
      <c r="X178" s="277"/>
      <c r="Y178" s="277"/>
      <c r="Z178" s="277"/>
      <c r="AA178" s="32"/>
      <c r="AB178" s="32"/>
      <c r="AC178" s="32"/>
      <c r="AD178" s="32"/>
      <c r="AE178" s="32"/>
    </row>
    <row r="179" spans="1:31" s="32" customFormat="1" ht="16.5" thickBot="1">
      <c r="A179" s="324"/>
      <c r="B179" s="419" t="s">
        <v>209</v>
      </c>
      <c r="C179" s="420"/>
      <c r="D179" s="421"/>
      <c r="E179" s="422"/>
      <c r="F179" s="422"/>
      <c r="G179" s="422"/>
      <c r="H179" s="422"/>
      <c r="I179" s="422"/>
      <c r="J179" s="422"/>
      <c r="K179" s="422"/>
      <c r="L179" s="422"/>
      <c r="M179" s="422"/>
      <c r="N179" s="422"/>
      <c r="O179" s="422"/>
      <c r="P179" s="422"/>
      <c r="Q179" s="266"/>
      <c r="R179" s="137"/>
      <c r="S179" s="20"/>
      <c r="T179" s="20"/>
      <c r="W179" s="17"/>
      <c r="X179" s="17"/>
      <c r="Y179" s="17"/>
      <c r="Z179" s="17"/>
      <c r="AA179" s="17"/>
      <c r="AB179" s="17"/>
      <c r="AC179" s="17"/>
      <c r="AD179" s="17"/>
      <c r="AE179" s="17"/>
    </row>
    <row r="180" spans="2:27" ht="6" customHeight="1">
      <c r="B180" s="423"/>
      <c r="C180" s="424"/>
      <c r="D180" s="424"/>
      <c r="E180" s="424"/>
      <c r="F180" s="424"/>
      <c r="G180" s="424"/>
      <c r="H180" s="424"/>
      <c r="I180" s="424"/>
      <c r="J180" s="424"/>
      <c r="K180" s="424"/>
      <c r="L180" s="424"/>
      <c r="M180" s="424"/>
      <c r="N180" s="424"/>
      <c r="O180" s="424"/>
      <c r="P180" s="424"/>
      <c r="Q180" s="425"/>
      <c r="R180" s="417"/>
      <c r="X180" s="17"/>
      <c r="Y180" s="17"/>
      <c r="Z180" s="17"/>
      <c r="AA180" s="17"/>
    </row>
    <row r="181" spans="2:27" ht="12.75">
      <c r="B181" s="426" t="s">
        <v>223</v>
      </c>
      <c r="Q181" s="427"/>
      <c r="R181" s="417"/>
      <c r="X181" s="17"/>
      <c r="Y181" s="17"/>
      <c r="Z181" s="17"/>
      <c r="AA181" s="17"/>
    </row>
    <row r="182" spans="2:31" ht="12.75">
      <c r="B182" s="428"/>
      <c r="Q182" s="427"/>
      <c r="R182" s="417"/>
      <c r="W182" s="296"/>
      <c r="X182" s="296"/>
      <c r="Y182" s="296"/>
      <c r="Z182" s="296"/>
      <c r="AA182" s="296"/>
      <c r="AB182" s="296"/>
      <c r="AC182" s="296"/>
      <c r="AD182" s="296"/>
      <c r="AE182" s="296"/>
    </row>
    <row r="183" spans="1:31" s="296" customFormat="1" ht="12.75">
      <c r="A183" s="356"/>
      <c r="B183" s="468" t="s">
        <v>224</v>
      </c>
      <c r="C183" s="469"/>
      <c r="E183" s="470" t="s">
        <v>227</v>
      </c>
      <c r="F183" s="470"/>
      <c r="G183" s="470"/>
      <c r="H183" s="470"/>
      <c r="J183" s="357" t="s">
        <v>226</v>
      </c>
      <c r="N183" s="357" t="s">
        <v>226</v>
      </c>
      <c r="Q183" s="429" t="s">
        <v>225</v>
      </c>
      <c r="R183" s="418"/>
      <c r="S183" s="358"/>
      <c r="W183" s="17"/>
      <c r="X183" s="17"/>
      <c r="Y183" s="17"/>
      <c r="Z183" s="17"/>
      <c r="AA183" s="17"/>
      <c r="AB183" s="17"/>
      <c r="AC183" s="17"/>
      <c r="AD183" s="17"/>
      <c r="AE183" s="17"/>
    </row>
    <row r="184" spans="2:27" ht="12.75">
      <c r="B184" s="466">
        <v>0</v>
      </c>
      <c r="C184" s="467"/>
      <c r="E184" s="465">
        <v>0</v>
      </c>
      <c r="F184" s="465"/>
      <c r="G184" s="465"/>
      <c r="H184" s="465"/>
      <c r="J184" s="393">
        <v>0</v>
      </c>
      <c r="N184" s="393">
        <f>+J184</f>
        <v>0</v>
      </c>
      <c r="Q184" s="430">
        <v>0</v>
      </c>
      <c r="R184" s="417"/>
      <c r="X184" s="17"/>
      <c r="Y184" s="17"/>
      <c r="Z184" s="17"/>
      <c r="AA184" s="17"/>
    </row>
    <row r="185" spans="2:27" ht="12.75">
      <c r="B185" s="466"/>
      <c r="C185" s="467"/>
      <c r="E185" s="465"/>
      <c r="F185" s="465"/>
      <c r="G185" s="465"/>
      <c r="H185" s="465"/>
      <c r="J185" s="393"/>
      <c r="N185" s="393">
        <f>+J185</f>
        <v>0</v>
      </c>
      <c r="Q185" s="431">
        <v>0</v>
      </c>
      <c r="R185" s="417"/>
      <c r="X185" s="17"/>
      <c r="Y185" s="17"/>
      <c r="Z185" s="17"/>
      <c r="AA185" s="17"/>
    </row>
    <row r="186" spans="2:27" ht="12.75">
      <c r="B186" s="466"/>
      <c r="C186" s="467"/>
      <c r="E186" s="465"/>
      <c r="F186" s="465"/>
      <c r="G186" s="465"/>
      <c r="H186" s="465"/>
      <c r="J186" s="393"/>
      <c r="N186" s="393">
        <f>+J186</f>
        <v>0</v>
      </c>
      <c r="Q186" s="431">
        <v>0</v>
      </c>
      <c r="R186" s="417"/>
      <c r="X186" s="17"/>
      <c r="Y186" s="17"/>
      <c r="Z186" s="17"/>
      <c r="AA186" s="17"/>
    </row>
    <row r="187" spans="2:27" ht="12.75">
      <c r="B187" s="466"/>
      <c r="C187" s="467"/>
      <c r="E187" s="465"/>
      <c r="F187" s="465"/>
      <c r="G187" s="465"/>
      <c r="H187" s="465"/>
      <c r="J187" s="393"/>
      <c r="N187" s="393">
        <f>+J187</f>
        <v>0</v>
      </c>
      <c r="Q187" s="431">
        <v>0</v>
      </c>
      <c r="R187" s="417"/>
      <c r="X187" s="17"/>
      <c r="Y187" s="17"/>
      <c r="Z187" s="17"/>
      <c r="AA187" s="17"/>
    </row>
    <row r="188" spans="2:27" ht="12.75">
      <c r="B188" s="466"/>
      <c r="C188" s="467"/>
      <c r="E188" s="465"/>
      <c r="F188" s="465"/>
      <c r="G188" s="465"/>
      <c r="H188" s="465"/>
      <c r="J188" s="393" t="s">
        <v>0</v>
      </c>
      <c r="N188" s="393" t="str">
        <f>+J188</f>
        <v xml:space="preserve"> </v>
      </c>
      <c r="Q188" s="431">
        <v>0</v>
      </c>
      <c r="R188" s="417"/>
      <c r="X188" s="17"/>
      <c r="Y188" s="17"/>
      <c r="Z188" s="17"/>
      <c r="AA188" s="17"/>
    </row>
    <row r="189" spans="2:27" ht="16" thickBot="1">
      <c r="B189" s="428"/>
      <c r="Q189" s="432">
        <f>SUM(Q184:Q188)</f>
        <v>0</v>
      </c>
      <c r="R189" s="417"/>
      <c r="X189" s="17"/>
      <c r="Y189" s="17"/>
      <c r="Z189" s="17"/>
      <c r="AA189" s="17"/>
    </row>
    <row r="190" spans="2:27" ht="16" thickTop="1">
      <c r="B190" s="428"/>
      <c r="Q190" s="427"/>
      <c r="R190" s="417"/>
      <c r="X190" s="17"/>
      <c r="Y190" s="17"/>
      <c r="Z190" s="17"/>
      <c r="AA190" s="17"/>
    </row>
    <row r="191" spans="2:27" ht="6" customHeight="1">
      <c r="B191" s="423"/>
      <c r="C191" s="424"/>
      <c r="D191" s="424"/>
      <c r="E191" s="424"/>
      <c r="F191" s="424"/>
      <c r="G191" s="424"/>
      <c r="H191" s="424"/>
      <c r="I191" s="424"/>
      <c r="J191" s="424"/>
      <c r="K191" s="424"/>
      <c r="L191" s="424"/>
      <c r="M191" s="424"/>
      <c r="N191" s="424"/>
      <c r="O191" s="424"/>
      <c r="P191" s="424"/>
      <c r="Q191" s="425"/>
      <c r="R191" s="417"/>
      <c r="X191" s="17"/>
      <c r="Y191" s="17"/>
      <c r="Z191" s="17"/>
      <c r="AA191" s="17"/>
    </row>
    <row r="192" spans="2:27" ht="12.75">
      <c r="B192" s="426" t="s">
        <v>195</v>
      </c>
      <c r="Q192" s="427"/>
      <c r="R192" s="417"/>
      <c r="X192" s="17"/>
      <c r="Y192" s="17"/>
      <c r="Z192" s="17"/>
      <c r="AA192" s="17"/>
    </row>
    <row r="193" spans="2:27" ht="12.75">
      <c r="B193" s="428"/>
      <c r="Q193" s="427"/>
      <c r="R193" s="417"/>
      <c r="X193" s="17"/>
      <c r="Y193" s="17"/>
      <c r="Z193" s="17"/>
      <c r="AA193" s="17"/>
    </row>
    <row r="194" spans="2:27" ht="12.75">
      <c r="B194" s="468" t="s">
        <v>228</v>
      </c>
      <c r="C194" s="469"/>
      <c r="D194" s="296"/>
      <c r="E194" s="470" t="s">
        <v>227</v>
      </c>
      <c r="F194" s="470"/>
      <c r="G194" s="470"/>
      <c r="H194" s="470"/>
      <c r="I194" s="296"/>
      <c r="J194" s="470" t="s">
        <v>229</v>
      </c>
      <c r="K194" s="470"/>
      <c r="L194" s="296"/>
      <c r="M194" s="296"/>
      <c r="N194" s="470" t="s">
        <v>229</v>
      </c>
      <c r="O194" s="470"/>
      <c r="P194" s="296"/>
      <c r="Q194" s="429" t="s">
        <v>225</v>
      </c>
      <c r="R194" s="417"/>
      <c r="X194" s="17"/>
      <c r="Y194" s="17"/>
      <c r="Z194" s="17"/>
      <c r="AA194" s="17"/>
    </row>
    <row r="195" spans="2:27" ht="15.75" customHeight="1">
      <c r="B195" s="466"/>
      <c r="C195" s="467"/>
      <c r="E195" s="465"/>
      <c r="F195" s="465"/>
      <c r="G195" s="465"/>
      <c r="H195" s="465"/>
      <c r="J195" s="525"/>
      <c r="K195" s="525"/>
      <c r="N195" s="465">
        <f>+J195</f>
        <v>0</v>
      </c>
      <c r="O195" s="465"/>
      <c r="Q195" s="430">
        <v>0</v>
      </c>
      <c r="R195" s="417"/>
      <c r="X195" s="17"/>
      <c r="Y195" s="17"/>
      <c r="Z195" s="17"/>
      <c r="AA195" s="17"/>
    </row>
    <row r="196" spans="2:27" ht="12.75">
      <c r="B196" s="466"/>
      <c r="C196" s="467"/>
      <c r="E196" s="465"/>
      <c r="F196" s="465"/>
      <c r="G196" s="465"/>
      <c r="H196" s="465"/>
      <c r="J196" s="525" t="s">
        <v>0</v>
      </c>
      <c r="K196" s="525"/>
      <c r="N196" s="465" t="str">
        <f>+J196</f>
        <v xml:space="preserve"> </v>
      </c>
      <c r="O196" s="465"/>
      <c r="Q196" s="431">
        <v>0</v>
      </c>
      <c r="R196" s="417"/>
      <c r="X196" s="17"/>
      <c r="Y196" s="17"/>
      <c r="Z196" s="17"/>
      <c r="AA196" s="17"/>
    </row>
    <row r="197" spans="2:27" ht="12.75">
      <c r="B197" s="466"/>
      <c r="C197" s="467"/>
      <c r="E197" s="465"/>
      <c r="F197" s="465"/>
      <c r="G197" s="465"/>
      <c r="H197" s="465"/>
      <c r="J197" s="525" t="s">
        <v>0</v>
      </c>
      <c r="K197" s="525"/>
      <c r="N197" s="465" t="str">
        <f>+J197</f>
        <v xml:space="preserve"> </v>
      </c>
      <c r="O197" s="465"/>
      <c r="Q197" s="431">
        <v>0</v>
      </c>
      <c r="X197" s="17"/>
      <c r="Y197" s="17"/>
      <c r="Z197" s="17"/>
      <c r="AA197" s="17"/>
    </row>
    <row r="198" spans="2:27" ht="12.75">
      <c r="B198" s="466"/>
      <c r="C198" s="467"/>
      <c r="E198" s="465"/>
      <c r="F198" s="465"/>
      <c r="G198" s="465"/>
      <c r="H198" s="465"/>
      <c r="J198" s="525" t="s">
        <v>0</v>
      </c>
      <c r="K198" s="525"/>
      <c r="N198" s="465" t="str">
        <f>+J198</f>
        <v xml:space="preserve"> </v>
      </c>
      <c r="O198" s="465"/>
      <c r="Q198" s="431">
        <v>0</v>
      </c>
      <c r="X198" s="17"/>
      <c r="Y198" s="17"/>
      <c r="Z198" s="17"/>
      <c r="AA198" s="17"/>
    </row>
    <row r="199" spans="2:27" ht="16" thickBot="1">
      <c r="B199" s="433"/>
      <c r="C199" s="347"/>
      <c r="D199" s="347"/>
      <c r="E199" s="347"/>
      <c r="F199" s="347"/>
      <c r="G199" s="347"/>
      <c r="H199" s="347"/>
      <c r="I199" s="347"/>
      <c r="J199" s="347"/>
      <c r="K199" s="347"/>
      <c r="L199" s="347"/>
      <c r="M199" s="347"/>
      <c r="N199" s="347"/>
      <c r="O199" s="347"/>
      <c r="P199" s="347"/>
      <c r="Q199" s="434">
        <f>SUM(Q195:Q198)</f>
        <v>0</v>
      </c>
      <c r="X199" s="17"/>
      <c r="Y199" s="17"/>
      <c r="Z199" s="17"/>
      <c r="AA199" s="17"/>
    </row>
    <row r="200" spans="6:27" ht="54.75" customHeight="1">
      <c r="F200" s="104" t="s">
        <v>55</v>
      </c>
      <c r="G200" s="105"/>
      <c r="Q200" s="106"/>
      <c r="X200" s="17"/>
      <c r="Y200" s="17"/>
      <c r="Z200" s="17"/>
      <c r="AA200" s="17"/>
    </row>
    <row r="201" spans="6:27" ht="16">
      <c r="F201" s="107"/>
      <c r="Q201" s="106"/>
      <c r="X201" s="17"/>
      <c r="Y201" s="17"/>
      <c r="Z201" s="17"/>
      <c r="AA201" s="17"/>
    </row>
    <row r="202" spans="2:27" ht="19.5" customHeight="1">
      <c r="B202" s="523" t="s">
        <v>73</v>
      </c>
      <c r="C202" s="523"/>
      <c r="D202" s="523"/>
      <c r="E202" s="523"/>
      <c r="F202" s="523"/>
      <c r="G202" s="523"/>
      <c r="H202" s="523"/>
      <c r="I202" s="523"/>
      <c r="J202" s="523"/>
      <c r="K202" s="523"/>
      <c r="L202" s="523"/>
      <c r="M202" s="523"/>
      <c r="N202" s="523"/>
      <c r="O202" s="523"/>
      <c r="P202" s="523"/>
      <c r="Q202" s="523"/>
      <c r="X202" s="17"/>
      <c r="Y202" s="17"/>
      <c r="Z202" s="17"/>
      <c r="AA202" s="17"/>
    </row>
    <row r="203" spans="2:27" ht="18">
      <c r="B203" s="109" t="s">
        <v>42</v>
      </c>
      <c r="C203" s="109"/>
      <c r="D203" s="108"/>
      <c r="E203" s="108"/>
      <c r="F203" s="110" t="s">
        <v>38</v>
      </c>
      <c r="G203" s="108"/>
      <c r="H203" s="108"/>
      <c r="I203" s="108"/>
      <c r="J203" s="108"/>
      <c r="K203" s="108"/>
      <c r="L203" s="108"/>
      <c r="M203" s="108"/>
      <c r="N203" s="108"/>
      <c r="O203" s="108"/>
      <c r="P203" s="108"/>
      <c r="Q203" s="108"/>
      <c r="X203" s="17"/>
      <c r="Y203" s="17"/>
      <c r="Z203" s="17"/>
      <c r="AA203" s="17"/>
    </row>
    <row r="204" spans="2:27" ht="18" customHeight="1">
      <c r="B204" s="480" t="s">
        <v>97</v>
      </c>
      <c r="C204" s="480"/>
      <c r="D204" s="480"/>
      <c r="E204" s="480"/>
      <c r="F204" s="480"/>
      <c r="G204" s="480"/>
      <c r="H204" s="480"/>
      <c r="I204" s="480"/>
      <c r="J204" s="480"/>
      <c r="K204" s="480"/>
      <c r="L204" s="480"/>
      <c r="M204" s="480"/>
      <c r="N204" s="480"/>
      <c r="O204" s="480"/>
      <c r="P204" s="480"/>
      <c r="Q204" s="480"/>
      <c r="X204" s="17"/>
      <c r="Y204" s="17"/>
      <c r="Z204" s="17"/>
      <c r="AA204" s="17"/>
    </row>
    <row r="205" spans="2:27" ht="18.75" customHeight="1">
      <c r="B205" s="108"/>
      <c r="C205" s="108"/>
      <c r="D205" s="108"/>
      <c r="E205" s="108"/>
      <c r="F205" s="108"/>
      <c r="G205" s="108"/>
      <c r="H205" s="108"/>
      <c r="I205" s="108"/>
      <c r="J205" s="108"/>
      <c r="K205" s="108"/>
      <c r="L205" s="108"/>
      <c r="M205" s="108"/>
      <c r="N205" s="108"/>
      <c r="O205" s="108"/>
      <c r="P205" s="108"/>
      <c r="Q205" s="108"/>
      <c r="X205" s="17"/>
      <c r="Y205" s="17"/>
      <c r="Z205" s="17"/>
      <c r="AA205" s="17"/>
    </row>
    <row r="206" spans="2:27" ht="18">
      <c r="B206" s="111" t="s">
        <v>43</v>
      </c>
      <c r="C206" s="111"/>
      <c r="D206" s="108"/>
      <c r="E206" s="108"/>
      <c r="F206" s="108"/>
      <c r="G206" s="108"/>
      <c r="H206" s="108"/>
      <c r="I206" s="108"/>
      <c r="J206" s="108"/>
      <c r="K206" s="108"/>
      <c r="L206" s="108"/>
      <c r="M206" s="108"/>
      <c r="N206" s="108"/>
      <c r="O206" s="108"/>
      <c r="P206" s="108"/>
      <c r="Q206" s="108"/>
      <c r="X206" s="17"/>
      <c r="Y206" s="17"/>
      <c r="Z206" s="17"/>
      <c r="AA206" s="17"/>
    </row>
    <row r="207" spans="2:27" ht="18" customHeight="1">
      <c r="B207" s="448" t="s">
        <v>69</v>
      </c>
      <c r="C207" s="448"/>
      <c r="D207" s="448"/>
      <c r="E207" s="448"/>
      <c r="F207" s="448"/>
      <c r="G207" s="448"/>
      <c r="H207" s="448"/>
      <c r="I207" s="448"/>
      <c r="J207" s="448"/>
      <c r="K207" s="448"/>
      <c r="L207" s="448"/>
      <c r="M207" s="448"/>
      <c r="N207" s="448"/>
      <c r="O207" s="448"/>
      <c r="P207" s="448"/>
      <c r="Q207" s="448"/>
      <c r="X207" s="17"/>
      <c r="Y207" s="17"/>
      <c r="Z207" s="17"/>
      <c r="AA207" s="17"/>
    </row>
    <row r="208" spans="4:27" ht="17.5">
      <c r="D208" s="108"/>
      <c r="E208" s="108"/>
      <c r="F208" s="112" t="s">
        <v>58</v>
      </c>
      <c r="G208" s="108"/>
      <c r="H208" s="112"/>
      <c r="I208" s="108"/>
      <c r="J208" s="108"/>
      <c r="K208" s="108"/>
      <c r="L208" s="108"/>
      <c r="M208" s="108"/>
      <c r="N208" s="108"/>
      <c r="O208" s="108"/>
      <c r="P208" s="108"/>
      <c r="Q208" s="108"/>
      <c r="X208" s="17"/>
      <c r="Y208" s="17"/>
      <c r="Z208" s="17"/>
      <c r="AA208" s="17"/>
    </row>
    <row r="209" spans="4:27" ht="17.5">
      <c r="D209" s="108"/>
      <c r="E209" s="108"/>
      <c r="F209" s="112" t="s">
        <v>59</v>
      </c>
      <c r="G209" s="108"/>
      <c r="H209" s="112"/>
      <c r="I209" s="108"/>
      <c r="J209" s="108"/>
      <c r="K209" s="108"/>
      <c r="L209" s="108"/>
      <c r="M209" s="108"/>
      <c r="N209" s="108"/>
      <c r="O209" s="108"/>
      <c r="P209" s="108"/>
      <c r="Q209" s="108"/>
      <c r="X209" s="17"/>
      <c r="Y209" s="17"/>
      <c r="Z209" s="17"/>
      <c r="AA209" s="17"/>
    </row>
    <row r="210" spans="2:27" ht="17.5">
      <c r="B210" s="108"/>
      <c r="C210" s="108"/>
      <c r="D210" s="108"/>
      <c r="E210" s="108"/>
      <c r="F210" s="108"/>
      <c r="G210" s="108"/>
      <c r="H210" s="108"/>
      <c r="I210" s="108"/>
      <c r="J210" s="108"/>
      <c r="K210" s="108"/>
      <c r="L210" s="108"/>
      <c r="M210" s="108"/>
      <c r="N210" s="108"/>
      <c r="O210" s="108"/>
      <c r="P210" s="108"/>
      <c r="Q210" s="108"/>
      <c r="X210" s="17"/>
      <c r="Y210" s="17"/>
      <c r="Z210" s="17"/>
      <c r="AA210" s="17"/>
    </row>
    <row r="211" spans="2:27" ht="18">
      <c r="B211" s="109" t="s">
        <v>44</v>
      </c>
      <c r="C211" s="109"/>
      <c r="D211" s="109"/>
      <c r="E211" s="113"/>
      <c r="F211" s="113"/>
      <c r="G211" s="108"/>
      <c r="H211" s="108"/>
      <c r="I211" s="108"/>
      <c r="J211" s="108"/>
      <c r="K211" s="108"/>
      <c r="L211" s="108"/>
      <c r="M211" s="108"/>
      <c r="N211" s="108"/>
      <c r="O211" s="108"/>
      <c r="P211" s="108"/>
      <c r="Q211" s="108"/>
      <c r="X211" s="17"/>
      <c r="Y211" s="17"/>
      <c r="Z211" s="17"/>
      <c r="AA211" s="17"/>
    </row>
    <row r="212" spans="2:27" ht="17.5">
      <c r="B212" s="112" t="s">
        <v>54</v>
      </c>
      <c r="C212" s="112"/>
      <c r="D212" s="113"/>
      <c r="E212" s="113"/>
      <c r="F212" s="114"/>
      <c r="G212" s="108"/>
      <c r="H212" s="108"/>
      <c r="I212" s="108"/>
      <c r="J212" s="108"/>
      <c r="K212" s="108"/>
      <c r="L212" s="108"/>
      <c r="M212" s="108"/>
      <c r="N212" s="108"/>
      <c r="O212" s="108"/>
      <c r="P212" s="108"/>
      <c r="Q212" s="108"/>
      <c r="X212" s="17"/>
      <c r="Y212" s="17"/>
      <c r="Z212" s="17"/>
      <c r="AA212" s="17"/>
    </row>
    <row r="213" spans="2:27" ht="17.5">
      <c r="B213" s="112" t="s">
        <v>53</v>
      </c>
      <c r="C213" s="112"/>
      <c r="D213" s="113"/>
      <c r="E213" s="113"/>
      <c r="F213" s="114"/>
      <c r="G213" s="108"/>
      <c r="H213" s="108"/>
      <c r="I213" s="108"/>
      <c r="J213" s="108"/>
      <c r="K213" s="108"/>
      <c r="L213" s="108"/>
      <c r="M213" s="108"/>
      <c r="N213" s="108"/>
      <c r="O213" s="108"/>
      <c r="P213" s="108"/>
      <c r="Q213" s="108"/>
      <c r="X213" s="17"/>
      <c r="Y213" s="17"/>
      <c r="Z213" s="17"/>
      <c r="AA213" s="17"/>
    </row>
    <row r="214" spans="2:27" ht="17.5">
      <c r="B214" s="115" t="s">
        <v>0</v>
      </c>
      <c r="C214" s="115"/>
      <c r="D214" s="113" t="s">
        <v>0</v>
      </c>
      <c r="E214" s="113"/>
      <c r="F214" s="112" t="s">
        <v>56</v>
      </c>
      <c r="G214" s="108"/>
      <c r="H214" s="108"/>
      <c r="I214" s="108"/>
      <c r="J214" s="108"/>
      <c r="K214" s="108"/>
      <c r="L214" s="108"/>
      <c r="M214" s="108"/>
      <c r="N214" s="108"/>
      <c r="O214" s="108"/>
      <c r="P214" s="108"/>
      <c r="Q214" s="108"/>
      <c r="X214" s="17"/>
      <c r="Y214" s="17"/>
      <c r="Z214" s="17"/>
      <c r="AA214" s="17"/>
    </row>
    <row r="215" spans="2:27" ht="18">
      <c r="B215" s="108"/>
      <c r="C215" s="108"/>
      <c r="D215" s="111"/>
      <c r="E215" s="111"/>
      <c r="F215" s="112" t="s">
        <v>57</v>
      </c>
      <c r="G215" s="108"/>
      <c r="H215" s="108"/>
      <c r="I215" s="108"/>
      <c r="J215" s="108"/>
      <c r="K215" s="108"/>
      <c r="L215" s="108"/>
      <c r="M215" s="108"/>
      <c r="N215" s="108"/>
      <c r="O215" s="108"/>
      <c r="P215" s="108"/>
      <c r="Q215" s="108"/>
      <c r="X215" s="17"/>
      <c r="Y215" s="17"/>
      <c r="Z215" s="17"/>
      <c r="AA215" s="17"/>
    </row>
    <row r="216" spans="2:27" ht="18.75" customHeight="1">
      <c r="B216" s="108"/>
      <c r="C216" s="108"/>
      <c r="D216" s="113"/>
      <c r="E216" s="113"/>
      <c r="F216" s="113"/>
      <c r="G216" s="108"/>
      <c r="H216" s="108"/>
      <c r="I216" s="108"/>
      <c r="J216" s="108"/>
      <c r="K216" s="108"/>
      <c r="L216" s="108"/>
      <c r="M216" s="108"/>
      <c r="N216" s="108"/>
      <c r="O216" s="108"/>
      <c r="P216" s="108"/>
      <c r="Q216" s="108"/>
      <c r="X216" s="17"/>
      <c r="Y216" s="17"/>
      <c r="Z216" s="17"/>
      <c r="AA216" s="17"/>
    </row>
    <row r="217" spans="2:27" ht="18">
      <c r="B217" s="109" t="s">
        <v>45</v>
      </c>
      <c r="C217" s="109"/>
      <c r="D217" s="108"/>
      <c r="E217" s="108"/>
      <c r="F217" s="110" t="s">
        <v>40</v>
      </c>
      <c r="G217" s="108"/>
      <c r="H217" s="108"/>
      <c r="I217" s="108"/>
      <c r="J217" s="108"/>
      <c r="K217" s="108"/>
      <c r="L217" s="108"/>
      <c r="M217" s="108"/>
      <c r="N217" s="108"/>
      <c r="O217" s="108"/>
      <c r="P217" s="108"/>
      <c r="Q217" s="108"/>
      <c r="X217" s="17"/>
      <c r="Y217" s="17"/>
      <c r="Z217" s="17"/>
      <c r="AA217" s="17"/>
    </row>
    <row r="218" spans="2:27" ht="18" customHeight="1">
      <c r="B218" s="448" t="s">
        <v>70</v>
      </c>
      <c r="C218" s="448"/>
      <c r="D218" s="448"/>
      <c r="E218" s="448"/>
      <c r="F218" s="448"/>
      <c r="G218" s="448"/>
      <c r="H218" s="448"/>
      <c r="I218" s="448"/>
      <c r="J218" s="448"/>
      <c r="K218" s="448"/>
      <c r="L218" s="448"/>
      <c r="M218" s="448"/>
      <c r="N218" s="448"/>
      <c r="O218" s="448"/>
      <c r="P218" s="448"/>
      <c r="Q218" s="448"/>
      <c r="X218" s="17"/>
      <c r="Y218" s="17"/>
      <c r="Z218" s="17"/>
      <c r="AA218" s="17"/>
    </row>
    <row r="219" spans="2:27" ht="18">
      <c r="B219" s="111" t="s">
        <v>1</v>
      </c>
      <c r="C219" s="111"/>
      <c r="D219" s="108"/>
      <c r="E219" s="108"/>
      <c r="F219" s="108"/>
      <c r="G219" s="108"/>
      <c r="H219" s="108"/>
      <c r="I219" s="108"/>
      <c r="J219" s="108"/>
      <c r="K219" s="108"/>
      <c r="L219" s="108"/>
      <c r="M219" s="108"/>
      <c r="N219" s="108"/>
      <c r="O219" s="108"/>
      <c r="P219" s="108"/>
      <c r="Q219" s="108"/>
      <c r="X219" s="17"/>
      <c r="Y219" s="17"/>
      <c r="Z219" s="17"/>
      <c r="AA219" s="17"/>
    </row>
    <row r="220" spans="2:27" ht="18">
      <c r="B220" s="109" t="s">
        <v>47</v>
      </c>
      <c r="C220" s="109"/>
      <c r="D220" s="108"/>
      <c r="E220" s="108"/>
      <c r="F220" s="108"/>
      <c r="G220" s="108"/>
      <c r="H220" s="108"/>
      <c r="I220" s="108"/>
      <c r="J220" s="108"/>
      <c r="K220" s="108"/>
      <c r="L220" s="108"/>
      <c r="M220" s="108"/>
      <c r="N220" s="108"/>
      <c r="O220" s="108"/>
      <c r="P220" s="108"/>
      <c r="Q220" s="108"/>
      <c r="X220" s="17"/>
      <c r="Y220" s="17"/>
      <c r="Z220" s="17"/>
      <c r="AA220" s="17"/>
    </row>
    <row r="221" spans="2:27" ht="17.5">
      <c r="B221" s="112" t="s">
        <v>46</v>
      </c>
      <c r="C221" s="112"/>
      <c r="D221" s="108"/>
      <c r="E221" s="108"/>
      <c r="F221" s="108"/>
      <c r="G221" s="108"/>
      <c r="H221" s="108"/>
      <c r="I221" s="108"/>
      <c r="J221" s="108"/>
      <c r="K221" s="108"/>
      <c r="L221" s="108"/>
      <c r="M221" s="108"/>
      <c r="N221" s="108"/>
      <c r="O221" s="108"/>
      <c r="P221" s="108"/>
      <c r="Q221" s="108"/>
      <c r="X221" s="17"/>
      <c r="Y221" s="17"/>
      <c r="Z221" s="17"/>
      <c r="AA221" s="17"/>
    </row>
    <row r="222" spans="2:27" ht="22.5" customHeight="1">
      <c r="B222" s="108"/>
      <c r="C222" s="108"/>
      <c r="D222" s="108" t="s">
        <v>0</v>
      </c>
      <c r="E222" s="116" t="s">
        <v>0</v>
      </c>
      <c r="F222" s="108"/>
      <c r="G222" s="108"/>
      <c r="H222" s="108"/>
      <c r="I222" s="108"/>
      <c r="J222" s="108"/>
      <c r="K222" s="108"/>
      <c r="L222" s="108"/>
      <c r="M222" s="108"/>
      <c r="N222" s="108"/>
      <c r="O222" s="108"/>
      <c r="P222" s="108"/>
      <c r="Q222" s="108"/>
      <c r="X222" s="17"/>
      <c r="Y222" s="17"/>
      <c r="Z222" s="17"/>
      <c r="AA222" s="17"/>
    </row>
    <row r="223" spans="2:27" ht="18">
      <c r="B223" s="109" t="s">
        <v>48</v>
      </c>
      <c r="C223" s="109"/>
      <c r="D223" s="113"/>
      <c r="E223" s="113"/>
      <c r="F223" s="113"/>
      <c r="G223" s="113"/>
      <c r="H223" s="108"/>
      <c r="I223" s="108"/>
      <c r="J223" s="108"/>
      <c r="K223" s="108"/>
      <c r="L223" s="108"/>
      <c r="M223" s="108"/>
      <c r="N223" s="108"/>
      <c r="O223" s="108"/>
      <c r="P223" s="108"/>
      <c r="Q223" s="108"/>
      <c r="X223" s="17"/>
      <c r="Y223" s="17"/>
      <c r="Z223" s="17"/>
      <c r="AA223" s="17"/>
    </row>
    <row r="224" spans="2:27" ht="18" customHeight="1">
      <c r="B224" s="448" t="s">
        <v>71</v>
      </c>
      <c r="C224" s="448"/>
      <c r="D224" s="448"/>
      <c r="E224" s="448"/>
      <c r="F224" s="448"/>
      <c r="G224" s="448"/>
      <c r="H224" s="448"/>
      <c r="I224" s="448"/>
      <c r="J224" s="448"/>
      <c r="K224" s="448"/>
      <c r="L224" s="448"/>
      <c r="M224" s="448"/>
      <c r="N224" s="448"/>
      <c r="O224" s="448"/>
      <c r="P224" s="448"/>
      <c r="Q224" s="448"/>
      <c r="X224" s="17"/>
      <c r="Y224" s="17"/>
      <c r="Z224" s="17"/>
      <c r="AA224" s="17"/>
    </row>
    <row r="225" spans="2:27" ht="17.5">
      <c r="B225" s="108"/>
      <c r="C225" s="108"/>
      <c r="D225" s="108"/>
      <c r="E225" s="108"/>
      <c r="F225" s="108"/>
      <c r="G225" s="108"/>
      <c r="H225" s="108"/>
      <c r="I225" s="108"/>
      <c r="J225" s="108"/>
      <c r="K225" s="108"/>
      <c r="L225" s="108"/>
      <c r="M225" s="108"/>
      <c r="N225" s="108"/>
      <c r="O225" s="108"/>
      <c r="P225" s="108"/>
      <c r="Q225" s="108"/>
      <c r="X225" s="17"/>
      <c r="Y225" s="17"/>
      <c r="Z225" s="17"/>
      <c r="AA225" s="17"/>
    </row>
    <row r="226" spans="2:27" ht="18">
      <c r="B226" s="109" t="s">
        <v>49</v>
      </c>
      <c r="C226" s="109"/>
      <c r="D226" s="113"/>
      <c r="E226" s="113"/>
      <c r="F226" s="108"/>
      <c r="G226" s="108"/>
      <c r="H226" s="108"/>
      <c r="I226" s="108"/>
      <c r="J226" s="108"/>
      <c r="K226" s="108"/>
      <c r="L226" s="108"/>
      <c r="M226" s="108"/>
      <c r="N226" s="108"/>
      <c r="O226" s="108"/>
      <c r="P226" s="108"/>
      <c r="Q226" s="108"/>
      <c r="X226" s="17"/>
      <c r="Y226" s="17"/>
      <c r="Z226" s="17"/>
      <c r="AA226" s="17"/>
    </row>
    <row r="227" spans="2:31" ht="17.5">
      <c r="B227" s="112" t="s">
        <v>50</v>
      </c>
      <c r="C227" s="112"/>
      <c r="D227" s="113"/>
      <c r="E227" s="113"/>
      <c r="F227" s="108"/>
      <c r="G227" s="108"/>
      <c r="H227" s="108"/>
      <c r="I227" s="108"/>
      <c r="J227" s="108"/>
      <c r="K227" s="108"/>
      <c r="L227" s="108"/>
      <c r="M227" s="108"/>
      <c r="N227" s="108"/>
      <c r="O227" s="108"/>
      <c r="P227" s="108"/>
      <c r="Q227" s="108"/>
      <c r="W227" s="18"/>
      <c r="X227" s="18"/>
      <c r="Y227" s="18"/>
      <c r="Z227" s="18"/>
      <c r="AA227" s="18"/>
      <c r="AB227" s="18"/>
      <c r="AC227" s="18"/>
      <c r="AD227" s="18"/>
      <c r="AE227" s="18"/>
    </row>
    <row r="228" spans="1:31" s="18" customFormat="1" ht="33.75" customHeight="1">
      <c r="A228" s="324"/>
      <c r="B228" s="116" t="s">
        <v>0</v>
      </c>
      <c r="C228" s="116"/>
      <c r="D228" s="113"/>
      <c r="E228" s="113"/>
      <c r="F228" s="108"/>
      <c r="G228" s="108"/>
      <c r="H228" s="108"/>
      <c r="I228" s="108"/>
      <c r="J228" s="108"/>
      <c r="K228" s="108"/>
      <c r="L228" s="108"/>
      <c r="M228" s="108"/>
      <c r="N228" s="108"/>
      <c r="O228" s="108"/>
      <c r="P228" s="108"/>
      <c r="Q228" s="108"/>
      <c r="R228" s="17"/>
      <c r="S228" s="137"/>
      <c r="T228" s="17"/>
      <c r="U228" s="17"/>
      <c r="W228" s="17"/>
      <c r="X228" s="17"/>
      <c r="Y228" s="17"/>
      <c r="Z228" s="17"/>
      <c r="AA228" s="17"/>
      <c r="AB228" s="17"/>
      <c r="AC228" s="17"/>
      <c r="AD228" s="17"/>
      <c r="AE228" s="17"/>
    </row>
    <row r="229" spans="2:27" ht="18">
      <c r="B229" s="109" t="s">
        <v>51</v>
      </c>
      <c r="C229" s="109"/>
      <c r="D229" s="113"/>
      <c r="E229" s="110" t="s">
        <v>3</v>
      </c>
      <c r="F229" s="108"/>
      <c r="G229" s="108"/>
      <c r="H229" s="108"/>
      <c r="I229" s="108"/>
      <c r="J229" s="108"/>
      <c r="K229" s="108"/>
      <c r="L229" s="108"/>
      <c r="M229" s="108"/>
      <c r="N229" s="108"/>
      <c r="O229" s="108"/>
      <c r="P229" s="108"/>
      <c r="Q229" s="108"/>
      <c r="X229" s="17"/>
      <c r="Y229" s="17"/>
      <c r="Z229" s="17"/>
      <c r="AA229" s="17"/>
    </row>
    <row r="230" spans="1:31" ht="18" customHeight="1">
      <c r="A230" s="330"/>
      <c r="B230" s="448" t="s">
        <v>72</v>
      </c>
      <c r="C230" s="448"/>
      <c r="D230" s="448"/>
      <c r="E230" s="448"/>
      <c r="F230" s="448"/>
      <c r="G230" s="448"/>
      <c r="H230" s="448"/>
      <c r="I230" s="448"/>
      <c r="J230" s="448"/>
      <c r="K230" s="448"/>
      <c r="L230" s="448"/>
      <c r="M230" s="448"/>
      <c r="N230" s="448"/>
      <c r="O230" s="448"/>
      <c r="P230" s="448"/>
      <c r="Q230" s="448"/>
      <c r="R230" s="18"/>
      <c r="T230" s="18"/>
      <c r="U230" s="18"/>
      <c r="W230" s="18"/>
      <c r="X230" s="18"/>
      <c r="Y230" s="18"/>
      <c r="Z230" s="18"/>
      <c r="AA230" s="18"/>
      <c r="AB230" s="18"/>
      <c r="AC230" s="18"/>
      <c r="AD230" s="18"/>
      <c r="AE230" s="18"/>
    </row>
    <row r="231" spans="1:31" s="18" customFormat="1" ht="42.75" customHeight="1">
      <c r="A231" s="324"/>
      <c r="B231" s="116"/>
      <c r="C231" s="116"/>
      <c r="D231" s="117"/>
      <c r="E231" s="108"/>
      <c r="F231" s="108"/>
      <c r="G231" s="108"/>
      <c r="H231" s="108"/>
      <c r="I231" s="108"/>
      <c r="J231" s="108"/>
      <c r="K231" s="108"/>
      <c r="L231" s="108"/>
      <c r="M231" s="108"/>
      <c r="N231" s="108"/>
      <c r="O231" s="108"/>
      <c r="P231" s="108"/>
      <c r="Q231" s="108"/>
      <c r="R231" s="17"/>
      <c r="S231" s="137"/>
      <c r="T231" s="17"/>
      <c r="U231" s="17"/>
      <c r="W231" s="17"/>
      <c r="X231" s="17"/>
      <c r="Y231" s="17"/>
      <c r="Z231" s="17"/>
      <c r="AA231" s="17"/>
      <c r="AB231" s="17"/>
      <c r="AC231" s="17"/>
      <c r="AD231" s="17"/>
      <c r="AE231" s="17"/>
    </row>
    <row r="232" spans="2:27" ht="18">
      <c r="B232" s="109" t="s">
        <v>52</v>
      </c>
      <c r="C232" s="109"/>
      <c r="D232" s="113"/>
      <c r="E232" s="113"/>
      <c r="F232" s="113"/>
      <c r="G232" s="108"/>
      <c r="H232" s="108"/>
      <c r="I232" s="108"/>
      <c r="J232" s="108"/>
      <c r="K232" s="108"/>
      <c r="L232" s="108"/>
      <c r="M232" s="108"/>
      <c r="N232" s="108"/>
      <c r="O232" s="108"/>
      <c r="P232" s="108"/>
      <c r="Q232" s="108"/>
      <c r="X232" s="17"/>
      <c r="Y232" s="17"/>
      <c r="Z232" s="17"/>
      <c r="AA232" s="17"/>
    </row>
    <row r="233" spans="1:27" ht="18" customHeight="1">
      <c r="A233" s="330"/>
      <c r="B233" s="448" t="s">
        <v>74</v>
      </c>
      <c r="C233" s="448"/>
      <c r="D233" s="448"/>
      <c r="E233" s="448"/>
      <c r="F233" s="448"/>
      <c r="G233" s="448"/>
      <c r="H233" s="448"/>
      <c r="I233" s="448"/>
      <c r="J233" s="448"/>
      <c r="K233" s="448"/>
      <c r="L233" s="448"/>
      <c r="M233" s="448"/>
      <c r="N233" s="448"/>
      <c r="O233" s="448"/>
      <c r="P233" s="448"/>
      <c r="Q233" s="448"/>
      <c r="R233" s="18"/>
      <c r="T233" s="18"/>
      <c r="U233" s="18"/>
      <c r="X233" s="17"/>
      <c r="Y233" s="17"/>
      <c r="Z233" s="17"/>
      <c r="AA233" s="17"/>
    </row>
    <row r="234" spans="2:27" ht="17.5">
      <c r="B234" s="112" t="s">
        <v>0</v>
      </c>
      <c r="C234" s="112"/>
      <c r="D234" s="108"/>
      <c r="E234" s="108"/>
      <c r="F234" s="108"/>
      <c r="G234" s="108"/>
      <c r="H234" s="108"/>
      <c r="I234" s="108"/>
      <c r="J234" s="108"/>
      <c r="K234" s="108"/>
      <c r="L234" s="108"/>
      <c r="M234" s="108"/>
      <c r="N234" s="108"/>
      <c r="O234" s="108"/>
      <c r="P234" s="108"/>
      <c r="Q234" s="108"/>
      <c r="X234" s="17"/>
      <c r="Y234" s="17"/>
      <c r="Z234" s="17"/>
      <c r="AA234" s="17"/>
    </row>
    <row r="235" spans="24:27" ht="12.75">
      <c r="X235" s="17"/>
      <c r="Y235" s="17"/>
      <c r="Z235" s="17"/>
      <c r="AA235" s="17"/>
    </row>
    <row r="236" spans="24:27" ht="12.75">
      <c r="X236" s="17"/>
      <c r="Y236" s="17"/>
      <c r="Z236" s="17"/>
      <c r="AA236" s="17"/>
    </row>
    <row r="237" spans="24:27" ht="12.75">
      <c r="X237" s="17"/>
      <c r="Y237" s="17"/>
      <c r="Z237" s="17"/>
      <c r="AA237" s="17"/>
    </row>
    <row r="238" spans="24:27" ht="12.75">
      <c r="X238" s="17"/>
      <c r="Y238" s="17"/>
      <c r="Z238" s="17"/>
      <c r="AA238" s="17"/>
    </row>
    <row r="239" spans="24:27" ht="12.75">
      <c r="X239" s="17"/>
      <c r="Y239" s="17"/>
      <c r="Z239" s="17"/>
      <c r="AA239" s="17"/>
    </row>
    <row r="240" spans="24:27" ht="12.75">
      <c r="X240" s="17"/>
      <c r="Y240" s="17"/>
      <c r="Z240" s="17"/>
      <c r="AA240" s="17"/>
    </row>
    <row r="241" spans="24:27" ht="12.75">
      <c r="X241" s="17"/>
      <c r="Y241" s="17"/>
      <c r="Z241" s="17"/>
      <c r="AA241" s="17"/>
    </row>
    <row r="242" spans="24:27" ht="12.75">
      <c r="X242" s="17"/>
      <c r="Y242" s="17"/>
      <c r="Z242" s="17"/>
      <c r="AA242" s="17"/>
    </row>
    <row r="243" spans="24:27" ht="12.75">
      <c r="X243" s="17"/>
      <c r="Y243" s="17"/>
      <c r="Z243" s="17"/>
      <c r="AA243" s="17"/>
    </row>
    <row r="244" spans="2:27" ht="12.75">
      <c r="B244" s="17" t="s">
        <v>171</v>
      </c>
      <c r="X244" s="17"/>
      <c r="Y244" s="17"/>
      <c r="Z244" s="17"/>
      <c r="AA244" s="17"/>
    </row>
    <row r="245" spans="24:27" ht="12.75">
      <c r="X245" s="17"/>
      <c r="Y245" s="17"/>
      <c r="Z245" s="17"/>
      <c r="AA245" s="17"/>
    </row>
    <row r="246" spans="24:27" ht="12.75">
      <c r="X246" s="17"/>
      <c r="Y246" s="17"/>
      <c r="Z246" s="17"/>
      <c r="AA246" s="17"/>
    </row>
    <row r="247" spans="24:27" ht="12.75">
      <c r="X247" s="17"/>
      <c r="Y247" s="17"/>
      <c r="Z247" s="17"/>
      <c r="AA247" s="17"/>
    </row>
    <row r="248" spans="2:27" ht="12.75">
      <c r="B248" s="446" t="s">
        <v>175</v>
      </c>
      <c r="C248" s="447"/>
      <c r="D248" s="447"/>
      <c r="E248" s="447"/>
      <c r="H248" s="446" t="s">
        <v>176</v>
      </c>
      <c r="I248" s="447"/>
      <c r="J248" s="447"/>
      <c r="X248" s="17"/>
      <c r="Y248" s="17"/>
      <c r="Z248" s="17"/>
      <c r="AA248" s="17"/>
    </row>
    <row r="249" spans="2:27" ht="12.75">
      <c r="B249" s="446"/>
      <c r="C249" s="447"/>
      <c r="D249" s="447"/>
      <c r="E249" s="447"/>
      <c r="H249" s="446"/>
      <c r="I249" s="447"/>
      <c r="J249" s="447"/>
      <c r="X249" s="17"/>
      <c r="Y249" s="17"/>
      <c r="Z249" s="17"/>
      <c r="AA249" s="17"/>
    </row>
    <row r="250" spans="2:27" ht="12.75">
      <c r="B250" s="446"/>
      <c r="C250" s="447"/>
      <c r="D250" s="447"/>
      <c r="E250" s="447"/>
      <c r="H250" s="446"/>
      <c r="I250" s="447"/>
      <c r="J250" s="447"/>
      <c r="X250" s="17"/>
      <c r="Y250" s="17"/>
      <c r="Z250" s="17"/>
      <c r="AA250" s="17"/>
    </row>
    <row r="251" spans="2:27" ht="12.75">
      <c r="B251" s="446"/>
      <c r="C251" s="447"/>
      <c r="D251" s="447"/>
      <c r="E251" s="447"/>
      <c r="H251" s="446"/>
      <c r="I251" s="447"/>
      <c r="J251" s="447"/>
      <c r="X251" s="17"/>
      <c r="Y251" s="17"/>
      <c r="Z251" s="17"/>
      <c r="AA251" s="17"/>
    </row>
    <row r="252" spans="2:27" ht="12.75">
      <c r="B252" s="446"/>
      <c r="C252" s="447"/>
      <c r="D252" s="447"/>
      <c r="E252" s="447"/>
      <c r="H252" s="446"/>
      <c r="I252" s="447"/>
      <c r="J252" s="447"/>
      <c r="X252" s="17"/>
      <c r="Y252" s="17"/>
      <c r="Z252" s="17"/>
      <c r="AA252" s="17"/>
    </row>
    <row r="253" spans="2:27" ht="12.75">
      <c r="B253" s="446"/>
      <c r="C253" s="447"/>
      <c r="D253" s="447"/>
      <c r="E253" s="447"/>
      <c r="H253" s="446"/>
      <c r="I253" s="447"/>
      <c r="J253" s="447"/>
      <c r="X253" s="17"/>
      <c r="Y253" s="17"/>
      <c r="Z253" s="17"/>
      <c r="AA253" s="17"/>
    </row>
    <row r="254" spans="24:27" ht="12.75">
      <c r="X254" s="17"/>
      <c r="Y254" s="17"/>
      <c r="Z254" s="17"/>
      <c r="AA254" s="17"/>
    </row>
    <row r="255" spans="24:27" ht="12.75">
      <c r="X255" s="17"/>
      <c r="Y255" s="17"/>
      <c r="Z255" s="17"/>
      <c r="AA255" s="17"/>
    </row>
    <row r="256" spans="24:27" ht="12.75">
      <c r="X256" s="17"/>
      <c r="Y256" s="17"/>
      <c r="Z256" s="17"/>
      <c r="AA256" s="17"/>
    </row>
    <row r="257" spans="24:27" ht="12.75">
      <c r="X257" s="17"/>
      <c r="Y257" s="17"/>
      <c r="Z257" s="17"/>
      <c r="AA257" s="17"/>
    </row>
    <row r="258" spans="24:27" ht="12.75">
      <c r="X258" s="17"/>
      <c r="Y258" s="17"/>
      <c r="Z258" s="17"/>
      <c r="AA258" s="17"/>
    </row>
    <row r="259" spans="24:27" ht="12.75">
      <c r="X259" s="17"/>
      <c r="Y259" s="17"/>
      <c r="Z259" s="17"/>
      <c r="AA259" s="17"/>
    </row>
    <row r="260" spans="24:27" ht="12.75">
      <c r="X260" s="17"/>
      <c r="Y260" s="17"/>
      <c r="Z260" s="17"/>
      <c r="AA260" s="17"/>
    </row>
    <row r="261" spans="24:27" ht="12.75">
      <c r="X261" s="17"/>
      <c r="Y261" s="17"/>
      <c r="Z261" s="17"/>
      <c r="AA261" s="17"/>
    </row>
    <row r="262" spans="24:27" ht="12.75">
      <c r="X262" s="17"/>
      <c r="Y262" s="17"/>
      <c r="Z262" s="17"/>
      <c r="AA262" s="17"/>
    </row>
    <row r="263" spans="24:27" ht="12.75">
      <c r="X263" s="17"/>
      <c r="Y263" s="17"/>
      <c r="Z263" s="17"/>
      <c r="AA263" s="17"/>
    </row>
    <row r="264" spans="24:27" ht="12.75">
      <c r="X264" s="17"/>
      <c r="Y264" s="17"/>
      <c r="Z264" s="17"/>
      <c r="AA264" s="17"/>
    </row>
    <row r="265" spans="24:27" ht="12.75">
      <c r="X265" s="17"/>
      <c r="Y265" s="17"/>
      <c r="Z265" s="17"/>
      <c r="AA265" s="17"/>
    </row>
    <row r="266" spans="24:27" ht="12.75">
      <c r="X266" s="17"/>
      <c r="Y266" s="17"/>
      <c r="Z266" s="17"/>
      <c r="AA266" s="17"/>
    </row>
    <row r="267" spans="24:27" ht="12.75">
      <c r="X267" s="17"/>
      <c r="Y267" s="17"/>
      <c r="Z267" s="17"/>
      <c r="AA267" s="17"/>
    </row>
    <row r="268" spans="24:27" ht="12.75">
      <c r="X268" s="17"/>
      <c r="Y268" s="17"/>
      <c r="Z268" s="17"/>
      <c r="AA268" s="17"/>
    </row>
    <row r="269" spans="24:27" ht="12.75">
      <c r="X269" s="17"/>
      <c r="Y269" s="17"/>
      <c r="Z269" s="17"/>
      <c r="AA269" s="17"/>
    </row>
    <row r="270" spans="24:27" ht="12.75">
      <c r="X270" s="17"/>
      <c r="Y270" s="17"/>
      <c r="Z270" s="17"/>
      <c r="AA270" s="17"/>
    </row>
    <row r="271" spans="24:27" ht="12.75">
      <c r="X271" s="17"/>
      <c r="Y271" s="17"/>
      <c r="Z271" s="17"/>
      <c r="AA271" s="17"/>
    </row>
    <row r="272" spans="24:27" ht="12.75">
      <c r="X272" s="17"/>
      <c r="Y272" s="17"/>
      <c r="Z272" s="17"/>
      <c r="AA272" s="17"/>
    </row>
    <row r="273" spans="24:27" ht="12.75">
      <c r="X273" s="17"/>
      <c r="Y273" s="17"/>
      <c r="Z273" s="17"/>
      <c r="AA273" s="17"/>
    </row>
    <row r="274" spans="24:27" ht="12.75">
      <c r="X274" s="17"/>
      <c r="Y274" s="17"/>
      <c r="Z274" s="17"/>
      <c r="AA274" s="17"/>
    </row>
    <row r="275" spans="24:27" ht="12.75">
      <c r="X275" s="17"/>
      <c r="Y275" s="17"/>
      <c r="Z275" s="17"/>
      <c r="AA275" s="17"/>
    </row>
    <row r="276" spans="24:27" ht="12.75">
      <c r="X276" s="17"/>
      <c r="Y276" s="17"/>
      <c r="Z276" s="17"/>
      <c r="AA276" s="17"/>
    </row>
    <row r="277" spans="24:27" ht="12.75">
      <c r="X277" s="17"/>
      <c r="Y277" s="17"/>
      <c r="Z277" s="17"/>
      <c r="AA277" s="17"/>
    </row>
    <row r="278" spans="24:27" ht="12.75">
      <c r="X278" s="17"/>
      <c r="Y278" s="17"/>
      <c r="Z278" s="17"/>
      <c r="AA278" s="17"/>
    </row>
    <row r="279" spans="24:27" ht="12.75">
      <c r="X279" s="17"/>
      <c r="Y279" s="17"/>
      <c r="Z279" s="17"/>
      <c r="AA279" s="17"/>
    </row>
    <row r="280" spans="24:27" ht="12.75">
      <c r="X280" s="17"/>
      <c r="Y280" s="17"/>
      <c r="Z280" s="17"/>
      <c r="AA280" s="17"/>
    </row>
    <row r="281" spans="24:27" ht="12.75">
      <c r="X281" s="17"/>
      <c r="Y281" s="17"/>
      <c r="Z281" s="17"/>
      <c r="AA281" s="17"/>
    </row>
    <row r="282" spans="24:27" ht="12.75">
      <c r="X282" s="17"/>
      <c r="Y282" s="17"/>
      <c r="Z282" s="17"/>
      <c r="AA282" s="17"/>
    </row>
    <row r="283" spans="24:27" ht="12.75">
      <c r="X283" s="17"/>
      <c r="Y283" s="17"/>
      <c r="Z283" s="17"/>
      <c r="AA283" s="17"/>
    </row>
    <row r="284" spans="24:27" ht="12.75">
      <c r="X284" s="17"/>
      <c r="Y284" s="17"/>
      <c r="Z284" s="17"/>
      <c r="AA284" s="17"/>
    </row>
    <row r="285" spans="24:27" ht="12.75">
      <c r="X285" s="17"/>
      <c r="Y285" s="17"/>
      <c r="Z285" s="17"/>
      <c r="AA285" s="17"/>
    </row>
    <row r="286" spans="24:27" ht="12.75">
      <c r="X286" s="17"/>
      <c r="Y286" s="17"/>
      <c r="Z286" s="17"/>
      <c r="AA286" s="17"/>
    </row>
    <row r="287" spans="24:27" ht="12.75">
      <c r="X287" s="17"/>
      <c r="Y287" s="17"/>
      <c r="Z287" s="17"/>
      <c r="AA287" s="17"/>
    </row>
    <row r="288" spans="24:27" ht="12.75">
      <c r="X288" s="17"/>
      <c r="Y288" s="17"/>
      <c r="Z288" s="17"/>
      <c r="AA288" s="17"/>
    </row>
    <row r="289" spans="24:27" ht="12.75">
      <c r="X289" s="17"/>
      <c r="Y289" s="17"/>
      <c r="Z289" s="17"/>
      <c r="AA289" s="17"/>
    </row>
  </sheetData>
  <sheetProtection formatColumns="0" selectLockedCells="1"/>
  <mergeCells count="149">
    <mergeCell ref="B188:C188"/>
    <mergeCell ref="E188:H188"/>
    <mergeCell ref="B194:C194"/>
    <mergeCell ref="E194:H194"/>
    <mergeCell ref="B195:C195"/>
    <mergeCell ref="E195:H195"/>
    <mergeCell ref="D176:E176"/>
    <mergeCell ref="B21:G21"/>
    <mergeCell ref="C38:D38"/>
    <mergeCell ref="C37:D37"/>
    <mergeCell ref="C39:D39"/>
    <mergeCell ref="C40:D40"/>
    <mergeCell ref="B152:C152"/>
    <mergeCell ref="C54:G54"/>
    <mergeCell ref="B64:C64"/>
    <mergeCell ref="B65:C65"/>
    <mergeCell ref="B185:C185"/>
    <mergeCell ref="B146:C146"/>
    <mergeCell ref="K8:Q8"/>
    <mergeCell ref="N198:O198"/>
    <mergeCell ref="J197:K197"/>
    <mergeCell ref="J198:K198"/>
    <mergeCell ref="C106:F106"/>
    <mergeCell ref="C107:F107"/>
    <mergeCell ref="J194:K194"/>
    <mergeCell ref="J195:K195"/>
    <mergeCell ref="J196:K196"/>
    <mergeCell ref="N194:O194"/>
    <mergeCell ref="E184:H184"/>
    <mergeCell ref="E86:F86"/>
    <mergeCell ref="C41:D41"/>
    <mergeCell ref="C42:D42"/>
    <mergeCell ref="D146:E146"/>
    <mergeCell ref="C108:F108"/>
    <mergeCell ref="B154:C154"/>
    <mergeCell ref="B147:C147"/>
    <mergeCell ref="B153:C153"/>
    <mergeCell ref="B137:Q137"/>
    <mergeCell ref="B186:C186"/>
    <mergeCell ref="E186:H186"/>
    <mergeCell ref="B187:C187"/>
    <mergeCell ref="E187:H187"/>
    <mergeCell ref="B202:Q202"/>
    <mergeCell ref="N195:O195"/>
    <mergeCell ref="N196:O196"/>
    <mergeCell ref="B196:C196"/>
    <mergeCell ref="E196:H196"/>
    <mergeCell ref="B197:C197"/>
    <mergeCell ref="E197:H197"/>
    <mergeCell ref="N197:O197"/>
    <mergeCell ref="B198:C198"/>
    <mergeCell ref="E198:H198"/>
    <mergeCell ref="D8:E8"/>
    <mergeCell ref="D75:E75"/>
    <mergeCell ref="B36:G36"/>
    <mergeCell ref="E33:G33"/>
    <mergeCell ref="E34:G34"/>
    <mergeCell ref="E10:F10"/>
    <mergeCell ref="E77:F77"/>
    <mergeCell ref="B141:E141"/>
    <mergeCell ref="B145:C145"/>
    <mergeCell ref="D145:E145"/>
    <mergeCell ref="E123:F123"/>
    <mergeCell ref="E124:F124"/>
    <mergeCell ref="E90:F90"/>
    <mergeCell ref="B35:G35"/>
    <mergeCell ref="B63:G63"/>
    <mergeCell ref="C57:G57"/>
    <mergeCell ref="B132:Q132"/>
    <mergeCell ref="C104:F104"/>
    <mergeCell ref="B68:C68"/>
    <mergeCell ref="B69:C69"/>
    <mergeCell ref="B86:C86"/>
    <mergeCell ref="C114:F114"/>
    <mergeCell ref="C111:F111"/>
    <mergeCell ref="B73:Q73"/>
    <mergeCell ref="E85:F85"/>
    <mergeCell ref="B204:Q204"/>
    <mergeCell ref="C164:E164"/>
    <mergeCell ref="B4:Q4"/>
    <mergeCell ref="B5:Q5"/>
    <mergeCell ref="B6:Q6"/>
    <mergeCell ref="C110:F110"/>
    <mergeCell ref="B148:C148"/>
    <mergeCell ref="B90:C90"/>
    <mergeCell ref="E64:F64"/>
    <mergeCell ref="E65:F65"/>
    <mergeCell ref="C24:G24"/>
    <mergeCell ref="C25:G25"/>
    <mergeCell ref="C26:G26"/>
    <mergeCell ref="C48:G48"/>
    <mergeCell ref="C49:G49"/>
    <mergeCell ref="C55:G55"/>
    <mergeCell ref="B84:C84"/>
    <mergeCell ref="E88:F88"/>
    <mergeCell ref="B87:C87"/>
    <mergeCell ref="E67:F67"/>
    <mergeCell ref="E87:F87"/>
    <mergeCell ref="C56:G56"/>
    <mergeCell ref="C58:G58"/>
    <mergeCell ref="M120:N125"/>
    <mergeCell ref="B230:Q230"/>
    <mergeCell ref="C95:F95"/>
    <mergeCell ref="E125:F125"/>
    <mergeCell ref="E89:F89"/>
    <mergeCell ref="E185:H185"/>
    <mergeCell ref="B184:C184"/>
    <mergeCell ref="B183:C183"/>
    <mergeCell ref="E183:H183"/>
    <mergeCell ref="B224:Q224"/>
    <mergeCell ref="B218:Q218"/>
    <mergeCell ref="D151:E151"/>
    <mergeCell ref="D152:E152"/>
    <mergeCell ref="B144:E144"/>
    <mergeCell ref="D147:E147"/>
    <mergeCell ref="B157:C157"/>
    <mergeCell ref="D161:E161"/>
    <mergeCell ref="B158:C158"/>
    <mergeCell ref="D158:E158"/>
    <mergeCell ref="B159:C159"/>
    <mergeCell ref="D159:E159"/>
    <mergeCell ref="B160:C160"/>
    <mergeCell ref="D160:E160"/>
    <mergeCell ref="B161:C161"/>
    <mergeCell ref="B207:Q207"/>
    <mergeCell ref="H248:J253"/>
    <mergeCell ref="B248:E253"/>
    <mergeCell ref="B233:Q233"/>
    <mergeCell ref="B151:C151"/>
    <mergeCell ref="B88:C88"/>
    <mergeCell ref="B66:C66"/>
    <mergeCell ref="E84:F84"/>
    <mergeCell ref="B83:G83"/>
    <mergeCell ref="B67:C67"/>
    <mergeCell ref="D122:E122"/>
    <mergeCell ref="E66:F66"/>
    <mergeCell ref="E69:F69"/>
    <mergeCell ref="B89:C89"/>
    <mergeCell ref="C109:F109"/>
    <mergeCell ref="C99:F99"/>
    <mergeCell ref="C96:F96"/>
    <mergeCell ref="G164:H164"/>
    <mergeCell ref="C97:F97"/>
    <mergeCell ref="C98:F98"/>
    <mergeCell ref="E68:F68"/>
    <mergeCell ref="B85:C85"/>
    <mergeCell ref="D134:E134"/>
    <mergeCell ref="D153:E153"/>
    <mergeCell ref="D157:E157"/>
  </mergeCells>
  <conditionalFormatting sqref="Q16:Q18">
    <cfRule type="containsText" priority="175" dxfId="0" operator="containsText" stopIfTrue="1" text=" ">
      <formula>NOT(ISERROR(SEARCH(" ",Q16)))</formula>
    </cfRule>
  </conditionalFormatting>
  <conditionalFormatting sqref="Q20:Q27">
    <cfRule type="containsText" priority="33" dxfId="0" operator="containsText" stopIfTrue="1" text=" ">
      <formula>NOT(ISERROR(SEARCH(" ",Q20)))</formula>
    </cfRule>
  </conditionalFormatting>
  <conditionalFormatting sqref="Q29:Q43">
    <cfRule type="containsText" priority="12" dxfId="0" operator="containsText" stopIfTrue="1" text=" ">
      <formula>NOT(ISERROR(SEARCH(" ",Q29)))</formula>
    </cfRule>
  </conditionalFormatting>
  <conditionalFormatting sqref="Q45:Q49">
    <cfRule type="containsText" priority="11" dxfId="0" operator="containsText" stopIfTrue="1" text=" ">
      <formula>NOT(ISERROR(SEARCH(" ",Q45)))</formula>
    </cfRule>
  </conditionalFormatting>
  <conditionalFormatting sqref="Q52:Q58">
    <cfRule type="containsText" priority="5" dxfId="0" operator="containsText" stopIfTrue="1" text=" ">
      <formula>NOT(ISERROR(SEARCH(" ",Q52)))</formula>
    </cfRule>
  </conditionalFormatting>
  <conditionalFormatting sqref="Q61:Q69">
    <cfRule type="containsText" priority="4" dxfId="0" operator="containsText" stopIfTrue="1" text=" ">
      <formula>NOT(ISERROR(SEARCH(" ",Q61)))</formula>
    </cfRule>
  </conditionalFormatting>
  <conditionalFormatting sqref="Q84:Q90">
    <cfRule type="containsText" priority="23" dxfId="0" operator="containsText" stopIfTrue="1" text=" ">
      <formula>NOT(ISERROR(SEARCH(" ",Q84)))</formula>
    </cfRule>
  </conditionalFormatting>
  <conditionalFormatting sqref="Q95:Q114">
    <cfRule type="containsText" priority="1" dxfId="0" operator="containsText" stopIfTrue="1" text=" ">
      <formula>NOT(ISERROR(SEARCH(" ",Q95)))</formula>
    </cfRule>
  </conditionalFormatting>
  <conditionalFormatting sqref="R179">
    <cfRule type="containsText" priority="19" dxfId="1" operator="containsText" stopIfTrue="1" text="ok">
      <formula>NOT(ISERROR(SEARCH("ok",R179)))</formula>
    </cfRule>
    <cfRule type="containsText" priority="18" dxfId="0" operator="containsText" stopIfTrue="1" text="error">
      <formula>NOT(ISERROR(SEARCH("error",R179)))</formula>
    </cfRule>
  </conditionalFormatting>
  <conditionalFormatting sqref="S19:S25">
    <cfRule type="containsText" priority="154" dxfId="0" operator="containsText" stopIfTrue="1" text="error">
      <formula>NOT(ISERROR(SEARCH("error",S19)))</formula>
    </cfRule>
    <cfRule type="containsText" priority="155" dxfId="1" operator="containsText" stopIfTrue="1" text="ok">
      <formula>NOT(ISERROR(SEARCH("ok",S19)))</formula>
    </cfRule>
  </conditionalFormatting>
  <conditionalFormatting sqref="S26:S33 S42:S63 S70:S96 S108:S136 R137">
    <cfRule type="containsText" priority="281" dxfId="1" operator="containsText" stopIfTrue="1" text="ok">
      <formula>NOT(ISERROR(SEARCH("ok",R26)))</formula>
    </cfRule>
  </conditionalFormatting>
  <conditionalFormatting sqref="S34:S41">
    <cfRule type="containsText" priority="13" dxfId="0" operator="containsText" stopIfTrue="1" text="error">
      <formula>NOT(ISERROR(SEARCH("error",S34)))</formula>
    </cfRule>
    <cfRule type="containsText" priority="14" dxfId="1" operator="containsText" stopIfTrue="1" text="ok">
      <formula>NOT(ISERROR(SEARCH("ok",S34)))</formula>
    </cfRule>
  </conditionalFormatting>
  <conditionalFormatting sqref="S42:S63 S108:S136 S70:S96 S26:S33 R137">
    <cfRule type="containsText" priority="280" dxfId="0" operator="containsText" stopIfTrue="1" text="error">
      <formula>NOT(ISERROR(SEARCH("error",R26)))</formula>
    </cfRule>
  </conditionalFormatting>
  <conditionalFormatting sqref="S44">
    <cfRule type="containsText" priority="276" dxfId="1" operator="containsText" stopIfTrue="1" text="ok">
      <formula>NOT(ISERROR(SEARCH("ok",S44)))</formula>
    </cfRule>
    <cfRule type="containsText" priority="277" dxfId="0" operator="containsText" stopIfTrue="1" text="ok">
      <formula>NOT(ISERROR(SEARCH("ok",S44)))</formula>
    </cfRule>
  </conditionalFormatting>
  <conditionalFormatting sqref="S64:S69">
    <cfRule type="containsText" priority="136" dxfId="1" operator="containsText" stopIfTrue="1" text="ok">
      <formula>NOT(ISERROR(SEARCH("ok",S64)))</formula>
    </cfRule>
    <cfRule type="containsText" priority="135" dxfId="0" operator="containsText" stopIfTrue="1" text="error">
      <formula>NOT(ISERROR(SEARCH("error",S64)))</formula>
    </cfRule>
  </conditionalFormatting>
  <conditionalFormatting sqref="S97:S107">
    <cfRule type="containsText" priority="2" dxfId="0" operator="containsText" stopIfTrue="1" text="error">
      <formula>NOT(ISERROR(SEARCH("error",S97)))</formula>
    </cfRule>
    <cfRule type="containsText" priority="3" dxfId="1" operator="containsText" stopIfTrue="1" text="ok">
      <formula>NOT(ISERROR(SEARCH("ok",S97)))</formula>
    </cfRule>
  </conditionalFormatting>
  <conditionalFormatting sqref="S138:S164">
    <cfRule type="containsText" priority="149" dxfId="0" operator="containsText" stopIfTrue="1" text="error">
      <formula>NOT(ISERROR(SEARCH("error",S138)))</formula>
    </cfRule>
    <cfRule type="containsText" priority="150" dxfId="1" operator="containsText" stopIfTrue="1" text="ok">
      <formula>NOT(ISERROR(SEARCH("ok",S138)))</formula>
    </cfRule>
  </conditionalFormatting>
  <conditionalFormatting sqref="S176:S178">
    <cfRule type="containsText" priority="21" dxfId="1" operator="containsText" stopIfTrue="1" text="ok">
      <formula>NOT(ISERROR(SEARCH("ok",S176)))</formula>
    </cfRule>
    <cfRule type="containsText" priority="20" dxfId="0" operator="containsText" stopIfTrue="1" text="error">
      <formula>NOT(ISERROR(SEARCH("error",S176)))</formula>
    </cfRule>
  </conditionalFormatting>
  <conditionalFormatting sqref="S19:U19">
    <cfRule type="containsText" priority="179" dxfId="0" operator="containsText" stopIfTrue="1" text="ok">
      <formula>NOT(ISERROR(SEARCH("ok",S19)))</formula>
    </cfRule>
  </conditionalFormatting>
  <conditionalFormatting sqref="S28:U28">
    <cfRule type="containsText" priority="183" dxfId="0" operator="containsText" stopIfTrue="1" text="ok">
      <formula>NOT(ISERROR(SEARCH("ok",S28)))</formula>
    </cfRule>
    <cfRule type="containsText" priority="181" dxfId="1" operator="containsText" stopIfTrue="1" text="ok">
      <formula>NOT(ISERROR(SEARCH("ok",S28)))</formula>
    </cfRule>
  </conditionalFormatting>
  <conditionalFormatting sqref="S44:U44">
    <cfRule type="containsText" priority="187" dxfId="0" operator="containsText" stopIfTrue="1" text="ok">
      <formula>NOT(ISERROR(SEARCH("ok",S44)))</formula>
    </cfRule>
    <cfRule type="containsText" priority="185" dxfId="1" operator="containsText" stopIfTrue="1" text="ok">
      <formula>NOT(ISERROR(SEARCH("ok",S44)))</formula>
    </cfRule>
  </conditionalFormatting>
  <conditionalFormatting sqref="S51:U51">
    <cfRule type="containsText" priority="191" dxfId="0" operator="containsText" stopIfTrue="1" text="ok">
      <formula>NOT(ISERROR(SEARCH("ok",S51)))</formula>
    </cfRule>
    <cfRule type="containsText" priority="189" dxfId="1" operator="containsText" stopIfTrue="1" text="ok">
      <formula>NOT(ISERROR(SEARCH("ok",S51)))</formula>
    </cfRule>
  </conditionalFormatting>
  <conditionalFormatting sqref="S60:U60">
    <cfRule type="containsText" priority="195" dxfId="0" operator="containsText" stopIfTrue="1" text="ok">
      <formula>NOT(ISERROR(SEARCH("ok",S60)))</formula>
    </cfRule>
    <cfRule type="containsText" priority="193" dxfId="1" operator="containsText" stopIfTrue="1" text="ok">
      <formula>NOT(ISERROR(SEARCH("ok",S60)))</formula>
    </cfRule>
  </conditionalFormatting>
  <conditionalFormatting sqref="S71:U71">
    <cfRule type="containsText" priority="197" dxfId="1" operator="containsText" stopIfTrue="1" text="ok">
      <formula>NOT(ISERROR(SEARCH("ok",S71)))</formula>
    </cfRule>
    <cfRule type="containsText" priority="199" dxfId="0" operator="containsText" stopIfTrue="1" text="ok">
      <formula>NOT(ISERROR(SEARCH("ok",S71)))</formula>
    </cfRule>
  </conditionalFormatting>
  <conditionalFormatting sqref="S92:U92">
    <cfRule type="containsText" priority="201" dxfId="1" operator="containsText" stopIfTrue="1" text="ok">
      <formula>NOT(ISERROR(SEARCH("ok",S92)))</formula>
    </cfRule>
    <cfRule type="containsText" priority="203" dxfId="0" operator="containsText" stopIfTrue="1" text="ok">
      <formula>NOT(ISERROR(SEARCH("ok",S92)))</formula>
    </cfRule>
  </conditionalFormatting>
  <conditionalFormatting sqref="S115:U115">
    <cfRule type="containsText" priority="207" dxfId="0" operator="containsText" stopIfTrue="1" text="ok">
      <formula>NOT(ISERROR(SEARCH("ok",S115)))</formula>
    </cfRule>
    <cfRule type="containsText" priority="205" dxfId="1" operator="containsText" stopIfTrue="1" text="ok">
      <formula>NOT(ISERROR(SEARCH("ok",S115)))</formula>
    </cfRule>
  </conditionalFormatting>
  <conditionalFormatting sqref="S117:U117">
    <cfRule type="containsText" priority="211" dxfId="0" operator="containsText" stopIfTrue="1" text="ok">
      <formula>NOT(ISERROR(SEARCH("ok",S117)))</formula>
    </cfRule>
    <cfRule type="containsText" priority="209" dxfId="1" operator="containsText" stopIfTrue="1" text="ok">
      <formula>NOT(ISERROR(SEARCH("ok",S117)))</formula>
    </cfRule>
  </conditionalFormatting>
  <conditionalFormatting sqref="S128:U128">
    <cfRule type="containsText" priority="221" dxfId="0" operator="containsText" stopIfTrue="1" text="ok">
      <formula>NOT(ISERROR(SEARCH("ok",S128)))</formula>
    </cfRule>
    <cfRule type="containsText" priority="219" dxfId="1" operator="containsText" stopIfTrue="1" text="ok">
      <formula>NOT(ISERROR(SEARCH("ok",S128)))</formula>
    </cfRule>
  </conditionalFormatting>
  <conditionalFormatting sqref="T19:U19">
    <cfRule type="containsText" priority="177" dxfId="1" operator="containsText" stopIfTrue="1" text="ok">
      <formula>NOT(ISERROR(SEARCH("ok",T19)))</formula>
    </cfRule>
    <cfRule type="containsText" priority="176" dxfId="0" operator="containsText" stopIfTrue="1" text="error">
      <formula>NOT(ISERROR(SEARCH("error",T19)))</formula>
    </cfRule>
  </conditionalFormatting>
  <conditionalFormatting sqref="T28:U28">
    <cfRule type="containsText" priority="180" dxfId="0" operator="containsText" stopIfTrue="1" text="error">
      <formula>NOT(ISERROR(SEARCH("error",T28)))</formula>
    </cfRule>
  </conditionalFormatting>
  <conditionalFormatting sqref="T44:U44">
    <cfRule type="containsText" priority="184" dxfId="0" operator="containsText" stopIfTrue="1" text="error">
      <formula>NOT(ISERROR(SEARCH("error",T44)))</formula>
    </cfRule>
  </conditionalFormatting>
  <conditionalFormatting sqref="T51:U51">
    <cfRule type="containsText" priority="188" dxfId="0" operator="containsText" stopIfTrue="1" text="error">
      <formula>NOT(ISERROR(SEARCH("error",T51)))</formula>
    </cfRule>
  </conditionalFormatting>
  <conditionalFormatting sqref="T60:U60">
    <cfRule type="containsText" priority="192" dxfId="0" operator="containsText" stopIfTrue="1" text="error">
      <formula>NOT(ISERROR(SEARCH("error",T60)))</formula>
    </cfRule>
  </conditionalFormatting>
  <conditionalFormatting sqref="T71:U71">
    <cfRule type="containsText" priority="196" dxfId="0" operator="containsText" stopIfTrue="1" text="error">
      <formula>NOT(ISERROR(SEARCH("error",T71)))</formula>
    </cfRule>
  </conditionalFormatting>
  <conditionalFormatting sqref="T92:U92">
    <cfRule type="containsText" priority="200" dxfId="0" operator="containsText" stopIfTrue="1" text="error">
      <formula>NOT(ISERROR(SEARCH("error",T92)))</formula>
    </cfRule>
  </conditionalFormatting>
  <conditionalFormatting sqref="T115:U115">
    <cfRule type="containsText" priority="204" dxfId="0" operator="containsText" stopIfTrue="1" text="error">
      <formula>NOT(ISERROR(SEARCH("error",T115)))</formula>
    </cfRule>
  </conditionalFormatting>
  <conditionalFormatting sqref="T117:U117">
    <cfRule type="containsText" priority="208" dxfId="0" operator="containsText" stopIfTrue="1" text="error">
      <formula>NOT(ISERROR(SEARCH("error",T117)))</formula>
    </cfRule>
  </conditionalFormatting>
  <conditionalFormatting sqref="T122:U122">
    <cfRule type="containsText" priority="215" dxfId="0" operator="containsText" stopIfTrue="1" text="ok">
      <formula>NOT(ISERROR(SEARCH("ok",T122)))</formula>
    </cfRule>
    <cfRule type="containsText" priority="212" dxfId="0" operator="containsText" stopIfTrue="1" text="error">
      <formula>NOT(ISERROR(SEARCH("error",T122)))</formula>
    </cfRule>
    <cfRule type="containsText" priority="213" dxfId="1" operator="containsText" stopIfTrue="1" text="ok">
      <formula>NOT(ISERROR(SEARCH("ok",T122)))</formula>
    </cfRule>
  </conditionalFormatting>
  <conditionalFormatting sqref="T128:U128">
    <cfRule type="containsText" priority="218" dxfId="0" operator="containsText" stopIfTrue="1" text="error">
      <formula>NOT(ISERROR(SEARCH("error",T128)))</formula>
    </cfRule>
  </conditionalFormatting>
  <printOptions horizontalCentered="1"/>
  <pageMargins left="0.2" right="0.2" top="0.5" bottom="0.5" header="0.3" footer="0.25"/>
  <pageSetup horizontalDpi="600" verticalDpi="600" orientation="portrait" scale="75" r:id="rId1"/>
  <rowBreaks count="2" manualBreakCount="2">
    <brk id="72" min="1" max="16383" man="1"/>
    <brk id="132" max="16383" man="1"/>
  </rowBreaks>
  <ignoredErrors>
    <ignoredError sqref="Q27 Q91 Q43 Q37 Q29:Q30 Q93:Q94" unlockedFormula="1"/>
    <ignoredError sqref="H156:H157 H147:H151 H153 H155" formula="1" unlockedFormula="1"/>
    <ignoredError sqref="H15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4"/>
  <sheetViews>
    <sheetView workbookViewId="0" topLeftCell="A7">
      <selection activeCell="M37" sqref="M37"/>
    </sheetView>
  </sheetViews>
  <sheetFormatPr defaultColWidth="9.140625" defaultRowHeight="12.75"/>
  <sheetData>
    <row r="1" ht="13">
      <c r="A1" s="240" t="s">
        <v>140</v>
      </c>
    </row>
    <row r="2" ht="13" thickBot="1"/>
    <row r="3" spans="2:10" ht="13.5" thickBot="1">
      <c r="B3" s="241" t="s">
        <v>99</v>
      </c>
      <c r="C3" s="242" t="s">
        <v>100</v>
      </c>
      <c r="D3" s="242" t="s">
        <v>101</v>
      </c>
      <c r="E3" s="242" t="s">
        <v>102</v>
      </c>
      <c r="F3" s="242" t="s">
        <v>103</v>
      </c>
      <c r="G3" s="242" t="s">
        <v>104</v>
      </c>
      <c r="H3" s="242" t="s">
        <v>105</v>
      </c>
      <c r="I3" s="242" t="s">
        <v>106</v>
      </c>
      <c r="J3" s="262" t="s">
        <v>107</v>
      </c>
    </row>
    <row r="4" spans="1:10" ht="12.75">
      <c r="A4" s="103" t="s">
        <v>98</v>
      </c>
      <c r="B4" s="243">
        <v>1</v>
      </c>
      <c r="C4" s="244">
        <v>1</v>
      </c>
      <c r="D4" s="243">
        <v>0</v>
      </c>
      <c r="E4" s="244">
        <v>0</v>
      </c>
      <c r="F4" s="243">
        <v>0</v>
      </c>
      <c r="G4" s="244">
        <v>0</v>
      </c>
      <c r="H4" s="243">
        <v>3</v>
      </c>
      <c r="I4" s="253">
        <v>3</v>
      </c>
      <c r="J4" s="258">
        <v>6</v>
      </c>
    </row>
    <row r="5" spans="1:10" ht="12.75">
      <c r="A5" s="103" t="s">
        <v>108</v>
      </c>
      <c r="B5" s="245">
        <v>1</v>
      </c>
      <c r="C5" s="244">
        <v>1</v>
      </c>
      <c r="D5" s="245">
        <v>3</v>
      </c>
      <c r="E5" s="244">
        <v>0</v>
      </c>
      <c r="F5" s="245">
        <v>0</v>
      </c>
      <c r="G5" s="244">
        <v>0</v>
      </c>
      <c r="H5" s="245">
        <v>0</v>
      </c>
      <c r="I5" s="254">
        <v>2</v>
      </c>
      <c r="J5" s="258">
        <v>3</v>
      </c>
    </row>
    <row r="6" spans="1:10" ht="12.75">
      <c r="A6" s="103" t="s">
        <v>109</v>
      </c>
      <c r="B6" s="245">
        <v>1</v>
      </c>
      <c r="C6" s="244">
        <v>1</v>
      </c>
      <c r="D6" s="245">
        <v>4</v>
      </c>
      <c r="E6" s="244">
        <v>0</v>
      </c>
      <c r="F6" s="245">
        <v>0</v>
      </c>
      <c r="G6" s="244">
        <v>0</v>
      </c>
      <c r="H6" s="245">
        <v>0</v>
      </c>
      <c r="I6" s="254">
        <v>2</v>
      </c>
      <c r="J6" s="258">
        <v>2</v>
      </c>
    </row>
    <row r="7" spans="1:10" ht="12.75">
      <c r="A7" s="103" t="s">
        <v>110</v>
      </c>
      <c r="B7" s="245">
        <v>1</v>
      </c>
      <c r="C7" s="251">
        <v>2</v>
      </c>
      <c r="D7" s="245">
        <v>1</v>
      </c>
      <c r="E7" s="244">
        <v>0</v>
      </c>
      <c r="F7" s="245">
        <v>1</v>
      </c>
      <c r="G7" s="244">
        <v>0</v>
      </c>
      <c r="H7" s="245">
        <v>0</v>
      </c>
      <c r="I7" s="254">
        <v>4</v>
      </c>
      <c r="J7" s="258">
        <v>2</v>
      </c>
    </row>
    <row r="8" spans="1:10" ht="12.75">
      <c r="A8" s="103" t="s">
        <v>111</v>
      </c>
      <c r="B8" s="245">
        <v>1</v>
      </c>
      <c r="C8" s="244">
        <v>2</v>
      </c>
      <c r="D8" s="245">
        <v>3</v>
      </c>
      <c r="E8" s="244">
        <v>0</v>
      </c>
      <c r="F8" s="245">
        <v>2</v>
      </c>
      <c r="G8" s="244">
        <v>0</v>
      </c>
      <c r="H8" s="245">
        <v>0</v>
      </c>
      <c r="I8" s="254">
        <v>0</v>
      </c>
      <c r="J8" s="258">
        <v>2</v>
      </c>
    </row>
    <row r="9" spans="1:10" ht="12.75">
      <c r="A9" s="103" t="s">
        <v>112</v>
      </c>
      <c r="B9" s="245">
        <v>1</v>
      </c>
      <c r="C9" s="244">
        <v>1</v>
      </c>
      <c r="D9" s="245">
        <v>2</v>
      </c>
      <c r="E9" s="244">
        <v>0</v>
      </c>
      <c r="F9" s="245">
        <v>0</v>
      </c>
      <c r="G9" s="244">
        <v>0</v>
      </c>
      <c r="H9" s="252">
        <v>5</v>
      </c>
      <c r="I9" s="254">
        <v>1</v>
      </c>
      <c r="J9" s="258">
        <v>5</v>
      </c>
    </row>
    <row r="10" spans="1:10" ht="12.75">
      <c r="A10" s="103" t="s">
        <v>113</v>
      </c>
      <c r="B10" s="245">
        <v>1</v>
      </c>
      <c r="C10" s="244">
        <v>2</v>
      </c>
      <c r="D10" s="245">
        <v>3</v>
      </c>
      <c r="E10" s="244">
        <v>0</v>
      </c>
      <c r="F10" s="252">
        <v>3</v>
      </c>
      <c r="G10" s="244">
        <v>0</v>
      </c>
      <c r="H10" s="245">
        <v>0</v>
      </c>
      <c r="I10" s="254">
        <v>4</v>
      </c>
      <c r="J10" s="258">
        <v>2</v>
      </c>
    </row>
    <row r="11" spans="1:10" ht="12.75">
      <c r="A11" s="103" t="s">
        <v>114</v>
      </c>
      <c r="B11" s="245">
        <v>1</v>
      </c>
      <c r="C11" s="244">
        <v>1</v>
      </c>
      <c r="D11" s="245">
        <v>3</v>
      </c>
      <c r="E11" s="244">
        <v>0</v>
      </c>
      <c r="F11" s="245">
        <v>1</v>
      </c>
      <c r="G11" s="244">
        <v>0</v>
      </c>
      <c r="H11" s="245">
        <v>1</v>
      </c>
      <c r="I11" s="254">
        <v>1</v>
      </c>
      <c r="J11" s="258">
        <v>1</v>
      </c>
    </row>
    <row r="12" spans="1:10" ht="12.75">
      <c r="A12" s="103" t="s">
        <v>115</v>
      </c>
      <c r="B12" s="245">
        <v>1</v>
      </c>
      <c r="C12" s="244">
        <v>1</v>
      </c>
      <c r="D12" s="245">
        <v>0</v>
      </c>
      <c r="E12" s="244">
        <v>0</v>
      </c>
      <c r="F12" s="245">
        <v>0</v>
      </c>
      <c r="G12" s="244">
        <v>0</v>
      </c>
      <c r="H12" s="245">
        <v>0</v>
      </c>
      <c r="I12" s="254">
        <v>0</v>
      </c>
      <c r="J12" s="259">
        <v>9</v>
      </c>
    </row>
    <row r="13" spans="1:10" ht="12.75">
      <c r="A13" s="103" t="s">
        <v>116</v>
      </c>
      <c r="B13" s="245">
        <v>1</v>
      </c>
      <c r="C13" s="244">
        <v>1</v>
      </c>
      <c r="D13" s="245">
        <v>2</v>
      </c>
      <c r="E13" s="244">
        <v>0</v>
      </c>
      <c r="F13" s="245">
        <v>1</v>
      </c>
      <c r="G13" s="244">
        <v>0</v>
      </c>
      <c r="H13" s="245">
        <v>1</v>
      </c>
      <c r="I13" s="254">
        <v>1</v>
      </c>
      <c r="J13" s="258">
        <v>4</v>
      </c>
    </row>
    <row r="14" spans="1:10" ht="12.75">
      <c r="A14" s="103" t="s">
        <v>117</v>
      </c>
      <c r="B14" s="245">
        <v>1</v>
      </c>
      <c r="C14" s="244">
        <v>1</v>
      </c>
      <c r="D14" s="245">
        <v>3</v>
      </c>
      <c r="E14" s="244">
        <v>0</v>
      </c>
      <c r="F14" s="252">
        <v>3</v>
      </c>
      <c r="G14" s="244">
        <v>0</v>
      </c>
      <c r="H14" s="245">
        <v>0</v>
      </c>
      <c r="I14" s="254">
        <v>7</v>
      </c>
      <c r="J14" s="258">
        <v>2</v>
      </c>
    </row>
    <row r="15" spans="1:10" ht="12.75">
      <c r="A15" s="103" t="s">
        <v>118</v>
      </c>
      <c r="B15" s="245">
        <v>1</v>
      </c>
      <c r="C15" s="244">
        <v>1</v>
      </c>
      <c r="D15" s="245">
        <v>3</v>
      </c>
      <c r="E15" s="244">
        <v>0</v>
      </c>
      <c r="F15" s="245">
        <v>2</v>
      </c>
      <c r="G15" s="244">
        <v>0</v>
      </c>
      <c r="H15" s="245">
        <v>1</v>
      </c>
      <c r="I15" s="254">
        <v>1</v>
      </c>
      <c r="J15" s="258">
        <v>3</v>
      </c>
    </row>
    <row r="16" spans="1:10" ht="12.75">
      <c r="A16" s="103" t="s">
        <v>119</v>
      </c>
      <c r="B16" s="245">
        <v>1</v>
      </c>
      <c r="C16" s="244">
        <v>1</v>
      </c>
      <c r="D16" s="245">
        <v>3</v>
      </c>
      <c r="E16" s="244">
        <v>0</v>
      </c>
      <c r="F16" s="245">
        <v>2</v>
      </c>
      <c r="G16" s="244">
        <v>0</v>
      </c>
      <c r="H16" s="245">
        <v>0</v>
      </c>
      <c r="I16" s="254">
        <v>5</v>
      </c>
      <c r="J16" s="258">
        <v>4</v>
      </c>
    </row>
    <row r="17" spans="1:10" ht="12.75">
      <c r="A17" s="103" t="s">
        <v>120</v>
      </c>
      <c r="B17" s="245">
        <v>1</v>
      </c>
      <c r="C17" s="244">
        <v>1</v>
      </c>
      <c r="D17" s="245">
        <v>3</v>
      </c>
      <c r="E17" s="244">
        <v>0</v>
      </c>
      <c r="F17" s="245">
        <v>1</v>
      </c>
      <c r="G17" s="244">
        <v>0</v>
      </c>
      <c r="H17" s="245">
        <v>0</v>
      </c>
      <c r="I17" s="254">
        <v>7</v>
      </c>
      <c r="J17" s="258">
        <v>3</v>
      </c>
    </row>
    <row r="18" spans="1:10" ht="12.75">
      <c r="A18" s="103" t="s">
        <v>121</v>
      </c>
      <c r="B18" s="245">
        <v>1</v>
      </c>
      <c r="C18" s="244">
        <v>1</v>
      </c>
      <c r="D18" s="245">
        <v>1</v>
      </c>
      <c r="E18" s="244">
        <v>0</v>
      </c>
      <c r="F18" s="245">
        <v>2</v>
      </c>
      <c r="G18" s="244">
        <v>0</v>
      </c>
      <c r="H18" s="245">
        <v>2</v>
      </c>
      <c r="I18" s="254">
        <v>7</v>
      </c>
      <c r="J18" s="258">
        <v>4</v>
      </c>
    </row>
    <row r="19" spans="1:10" ht="12.75">
      <c r="A19" s="103" t="s">
        <v>121</v>
      </c>
      <c r="B19" s="245">
        <v>1</v>
      </c>
      <c r="C19" s="244">
        <v>1</v>
      </c>
      <c r="D19" s="252">
        <v>5</v>
      </c>
      <c r="E19" s="244">
        <v>0</v>
      </c>
      <c r="F19" s="245">
        <v>1</v>
      </c>
      <c r="G19" s="244">
        <v>0</v>
      </c>
      <c r="H19" s="245">
        <v>0</v>
      </c>
      <c r="I19" s="254">
        <v>4</v>
      </c>
      <c r="J19" s="258">
        <v>1</v>
      </c>
    </row>
    <row r="20" spans="1:10" ht="12.75">
      <c r="A20" s="103" t="s">
        <v>122</v>
      </c>
      <c r="B20" s="245">
        <v>1</v>
      </c>
      <c r="C20" s="244">
        <v>1</v>
      </c>
      <c r="D20" s="245">
        <v>0</v>
      </c>
      <c r="E20" s="244">
        <v>0</v>
      </c>
      <c r="F20" s="245">
        <v>0</v>
      </c>
      <c r="G20" s="244">
        <v>0</v>
      </c>
      <c r="H20" s="245">
        <v>0</v>
      </c>
      <c r="I20" s="254">
        <v>0</v>
      </c>
      <c r="J20" s="258">
        <v>6</v>
      </c>
    </row>
    <row r="21" spans="1:10" ht="12.75">
      <c r="A21" s="103" t="s">
        <v>123</v>
      </c>
      <c r="B21" s="245">
        <v>1</v>
      </c>
      <c r="C21" s="244">
        <v>1</v>
      </c>
      <c r="D21" s="245">
        <v>4</v>
      </c>
      <c r="E21" s="244">
        <v>0</v>
      </c>
      <c r="F21" s="245">
        <v>1</v>
      </c>
      <c r="G21" s="244">
        <v>1</v>
      </c>
      <c r="H21" s="245">
        <v>3</v>
      </c>
      <c r="I21" s="254">
        <v>7</v>
      </c>
      <c r="J21" s="258">
        <v>3</v>
      </c>
    </row>
    <row r="22" spans="1:10" ht="12.75">
      <c r="A22" s="103" t="s">
        <v>124</v>
      </c>
      <c r="B22" s="245">
        <v>1</v>
      </c>
      <c r="C22" s="244">
        <v>1</v>
      </c>
      <c r="D22" s="245">
        <v>0</v>
      </c>
      <c r="E22" s="244">
        <v>0</v>
      </c>
      <c r="F22" s="245">
        <v>0</v>
      </c>
      <c r="G22" s="244">
        <v>0</v>
      </c>
      <c r="H22" s="245">
        <v>2</v>
      </c>
      <c r="I22" s="254">
        <v>1</v>
      </c>
      <c r="J22" s="258">
        <v>3</v>
      </c>
    </row>
    <row r="23" spans="1:10" ht="12.75">
      <c r="A23" s="103" t="s">
        <v>125</v>
      </c>
      <c r="B23" s="245">
        <v>1</v>
      </c>
      <c r="C23" s="244">
        <v>2</v>
      </c>
      <c r="D23" s="245">
        <v>2</v>
      </c>
      <c r="E23" s="244">
        <v>0</v>
      </c>
      <c r="F23" s="245">
        <v>1</v>
      </c>
      <c r="G23" s="244">
        <v>0</v>
      </c>
      <c r="H23" s="245">
        <v>0</v>
      </c>
      <c r="I23" s="254">
        <v>1</v>
      </c>
      <c r="J23" s="258">
        <v>4</v>
      </c>
    </row>
    <row r="24" spans="1:10" ht="12.75">
      <c r="A24" s="103" t="s">
        <v>126</v>
      </c>
      <c r="B24" s="245">
        <v>1</v>
      </c>
      <c r="C24" s="244">
        <v>1</v>
      </c>
      <c r="D24" s="245">
        <v>3</v>
      </c>
      <c r="E24" s="244">
        <v>0</v>
      </c>
      <c r="F24" s="245">
        <v>1</v>
      </c>
      <c r="G24" s="244">
        <v>1</v>
      </c>
      <c r="H24" s="245">
        <v>1</v>
      </c>
      <c r="I24" s="254">
        <v>1</v>
      </c>
      <c r="J24" s="258">
        <v>3</v>
      </c>
    </row>
    <row r="25" spans="1:10" ht="12.75">
      <c r="A25" s="103" t="s">
        <v>127</v>
      </c>
      <c r="B25" s="245">
        <v>1</v>
      </c>
      <c r="C25" s="244">
        <v>1</v>
      </c>
      <c r="D25" s="245">
        <v>2</v>
      </c>
      <c r="E25" s="244">
        <v>0</v>
      </c>
      <c r="F25" s="245">
        <v>0</v>
      </c>
      <c r="G25" s="244">
        <v>1</v>
      </c>
      <c r="H25" s="245">
        <v>1</v>
      </c>
      <c r="I25" s="254">
        <v>3</v>
      </c>
      <c r="J25" s="258">
        <v>3</v>
      </c>
    </row>
    <row r="26" spans="1:10" ht="12.75">
      <c r="A26" s="103" t="s">
        <v>128</v>
      </c>
      <c r="B26" s="245">
        <v>1</v>
      </c>
      <c r="C26" s="244">
        <v>1</v>
      </c>
      <c r="D26" s="245">
        <v>2</v>
      </c>
      <c r="E26" s="244">
        <v>0</v>
      </c>
      <c r="F26" s="245">
        <v>1</v>
      </c>
      <c r="G26" s="244">
        <v>1</v>
      </c>
      <c r="H26" s="245">
        <v>0</v>
      </c>
      <c r="I26" s="254">
        <v>9</v>
      </c>
      <c r="J26" s="258">
        <v>4</v>
      </c>
    </row>
    <row r="27" spans="1:10" ht="12.75">
      <c r="A27" s="103" t="s">
        <v>129</v>
      </c>
      <c r="B27" s="245">
        <v>1</v>
      </c>
      <c r="C27" s="244">
        <v>1</v>
      </c>
      <c r="D27" s="245">
        <v>3</v>
      </c>
      <c r="E27" s="244">
        <v>0</v>
      </c>
      <c r="F27" s="245">
        <v>1</v>
      </c>
      <c r="G27" s="244">
        <v>0</v>
      </c>
      <c r="H27" s="245">
        <v>1</v>
      </c>
      <c r="I27" s="255">
        <v>11</v>
      </c>
      <c r="J27" s="258">
        <v>5</v>
      </c>
    </row>
    <row r="28" spans="1:10" ht="12.75">
      <c r="A28" s="103" t="s">
        <v>130</v>
      </c>
      <c r="B28" s="245">
        <v>1</v>
      </c>
      <c r="C28" s="244">
        <v>1</v>
      </c>
      <c r="D28" s="245">
        <v>1</v>
      </c>
      <c r="E28" s="244">
        <v>0</v>
      </c>
      <c r="F28" s="245">
        <v>0</v>
      </c>
      <c r="G28" s="244">
        <v>0</v>
      </c>
      <c r="H28" s="245">
        <v>0</v>
      </c>
      <c r="I28" s="254">
        <v>1</v>
      </c>
      <c r="J28" s="258">
        <v>3</v>
      </c>
    </row>
    <row r="29" spans="1:10" ht="12.75">
      <c r="A29" s="103" t="s">
        <v>131</v>
      </c>
      <c r="B29" s="245">
        <v>1</v>
      </c>
      <c r="C29" s="244">
        <v>2</v>
      </c>
      <c r="D29" s="245">
        <v>2</v>
      </c>
      <c r="E29" s="244">
        <v>0</v>
      </c>
      <c r="F29" s="245">
        <v>2</v>
      </c>
      <c r="G29" s="244">
        <v>0</v>
      </c>
      <c r="H29" s="245">
        <v>0</v>
      </c>
      <c r="I29" s="254">
        <v>8</v>
      </c>
      <c r="J29" s="258">
        <v>5</v>
      </c>
    </row>
    <row r="30" spans="1:10" ht="12.75">
      <c r="A30" s="103" t="s">
        <v>132</v>
      </c>
      <c r="B30" s="245">
        <v>1</v>
      </c>
      <c r="C30" s="244">
        <v>1</v>
      </c>
      <c r="D30" s="245">
        <v>3</v>
      </c>
      <c r="E30" s="244">
        <v>0</v>
      </c>
      <c r="F30" s="245">
        <v>2</v>
      </c>
      <c r="G30" s="244">
        <v>0</v>
      </c>
      <c r="H30" s="245">
        <v>1</v>
      </c>
      <c r="I30" s="254">
        <v>10</v>
      </c>
      <c r="J30" s="258">
        <v>8</v>
      </c>
    </row>
    <row r="31" spans="1:10" ht="12.75">
      <c r="A31" s="103" t="s">
        <v>133</v>
      </c>
      <c r="B31" s="245">
        <v>1</v>
      </c>
      <c r="C31" s="244">
        <v>2</v>
      </c>
      <c r="D31" s="245">
        <v>2</v>
      </c>
      <c r="E31" s="244">
        <v>0</v>
      </c>
      <c r="F31" s="245">
        <v>1</v>
      </c>
      <c r="G31" s="244">
        <v>0</v>
      </c>
      <c r="H31" s="245">
        <v>1</v>
      </c>
      <c r="I31" s="254">
        <v>6</v>
      </c>
      <c r="J31" s="258">
        <v>3</v>
      </c>
    </row>
    <row r="32" spans="1:10" ht="12.75">
      <c r="A32" s="103" t="s">
        <v>134</v>
      </c>
      <c r="B32" s="245">
        <v>1</v>
      </c>
      <c r="C32" s="244">
        <v>1</v>
      </c>
      <c r="D32" s="245">
        <v>1</v>
      </c>
      <c r="E32" s="244">
        <v>0</v>
      </c>
      <c r="F32" s="245">
        <v>1</v>
      </c>
      <c r="G32" s="244">
        <v>0</v>
      </c>
      <c r="H32" s="245">
        <v>0</v>
      </c>
      <c r="I32" s="254">
        <v>4</v>
      </c>
      <c r="J32" s="258">
        <v>4</v>
      </c>
    </row>
    <row r="33" spans="1:10" ht="12.75">
      <c r="A33" s="103" t="s">
        <v>135</v>
      </c>
      <c r="B33" s="245">
        <v>1</v>
      </c>
      <c r="C33" s="244">
        <v>2</v>
      </c>
      <c r="D33" s="245">
        <v>2</v>
      </c>
      <c r="E33" s="244">
        <v>0</v>
      </c>
      <c r="F33" s="245">
        <v>1</v>
      </c>
      <c r="G33" s="244">
        <v>0</v>
      </c>
      <c r="H33" s="245">
        <v>1</v>
      </c>
      <c r="I33" s="254">
        <v>5</v>
      </c>
      <c r="J33" s="258">
        <v>2</v>
      </c>
    </row>
    <row r="34" spans="1:10" ht="12.75">
      <c r="A34" s="103" t="s">
        <v>136</v>
      </c>
      <c r="B34" s="245">
        <v>1</v>
      </c>
      <c r="C34" s="244">
        <v>1</v>
      </c>
      <c r="D34" s="245">
        <v>1</v>
      </c>
      <c r="E34" s="244">
        <v>0</v>
      </c>
      <c r="F34" s="245">
        <v>2</v>
      </c>
      <c r="G34" s="244">
        <v>0</v>
      </c>
      <c r="H34" s="245">
        <v>0</v>
      </c>
      <c r="I34" s="254">
        <v>1</v>
      </c>
      <c r="J34" s="258">
        <v>5</v>
      </c>
    </row>
    <row r="35" spans="1:10" ht="12.75">
      <c r="A35" s="103" t="s">
        <v>137</v>
      </c>
      <c r="B35" s="245">
        <v>1</v>
      </c>
      <c r="C35" s="244">
        <v>1</v>
      </c>
      <c r="D35" s="245">
        <v>1</v>
      </c>
      <c r="E35" s="244">
        <v>0</v>
      </c>
      <c r="F35" s="245">
        <v>2</v>
      </c>
      <c r="G35" s="244">
        <v>0</v>
      </c>
      <c r="H35" s="245">
        <v>0</v>
      </c>
      <c r="I35" s="254">
        <v>7</v>
      </c>
      <c r="J35" s="258">
        <v>3</v>
      </c>
    </row>
    <row r="36" spans="1:10" ht="13" thickBot="1">
      <c r="A36" s="246" t="s">
        <v>138</v>
      </c>
      <c r="B36" s="247">
        <v>1</v>
      </c>
      <c r="C36" s="248">
        <v>1</v>
      </c>
      <c r="D36" s="247">
        <v>2</v>
      </c>
      <c r="E36" s="248">
        <v>0</v>
      </c>
      <c r="F36" s="247">
        <v>1</v>
      </c>
      <c r="G36" s="248">
        <v>0</v>
      </c>
      <c r="H36" s="247">
        <v>0</v>
      </c>
      <c r="I36" s="256">
        <v>5</v>
      </c>
      <c r="J36" s="260">
        <v>2</v>
      </c>
    </row>
    <row r="37" spans="1:10" ht="13" thickBot="1">
      <c r="A37" s="249" t="s">
        <v>139</v>
      </c>
      <c r="B37" s="250">
        <f>+MAX(B4:B36)</f>
        <v>1</v>
      </c>
      <c r="C37" s="250">
        <f aca="true" t="shared" si="0" ref="C37:J37">+MAX(C4:C36)</f>
        <v>2</v>
      </c>
      <c r="D37" s="250">
        <f t="shared" si="0"/>
        <v>5</v>
      </c>
      <c r="E37" s="250">
        <f t="shared" si="0"/>
        <v>0</v>
      </c>
      <c r="F37" s="250">
        <f t="shared" si="0"/>
        <v>3</v>
      </c>
      <c r="G37" s="250">
        <f t="shared" si="0"/>
        <v>1</v>
      </c>
      <c r="H37" s="250">
        <f t="shared" si="0"/>
        <v>5</v>
      </c>
      <c r="I37" s="257">
        <f t="shared" si="0"/>
        <v>11</v>
      </c>
      <c r="J37" s="261">
        <f t="shared" si="0"/>
        <v>9</v>
      </c>
    </row>
    <row r="38" spans="2:9" ht="13" thickBot="1">
      <c r="B38" s="245"/>
      <c r="C38" s="244"/>
      <c r="D38" s="245"/>
      <c r="E38" s="244"/>
      <c r="F38" s="245"/>
      <c r="G38" s="244"/>
      <c r="H38" s="245"/>
      <c r="I38" s="245"/>
    </row>
    <row r="39" spans="1:10" ht="12.75">
      <c r="A39" s="268"/>
      <c r="B39" s="269"/>
      <c r="C39" s="269"/>
      <c r="D39" s="269"/>
      <c r="E39" s="269"/>
      <c r="F39" s="269"/>
      <c r="G39" s="269"/>
      <c r="H39" s="269"/>
      <c r="I39" s="269"/>
      <c r="J39" s="270"/>
    </row>
    <row r="40" spans="1:10" ht="14.5">
      <c r="A40" s="271" t="s">
        <v>148</v>
      </c>
      <c r="J40" s="272"/>
    </row>
    <row r="41" spans="1:10" ht="12.75">
      <c r="A41" s="273"/>
      <c r="J41" s="272"/>
    </row>
    <row r="42" spans="1:10" ht="12.75">
      <c r="A42" s="273">
        <v>1</v>
      </c>
      <c r="B42" t="s">
        <v>149</v>
      </c>
      <c r="J42" s="272"/>
    </row>
    <row r="43" spans="1:10" ht="12.75">
      <c r="A43" s="273"/>
      <c r="C43" t="s">
        <v>150</v>
      </c>
      <c r="J43" s="272"/>
    </row>
    <row r="44" spans="1:10" ht="12.75">
      <c r="A44" s="273"/>
      <c r="C44" t="s">
        <v>151</v>
      </c>
      <c r="J44" s="272"/>
    </row>
    <row r="45" spans="1:10" ht="12.75">
      <c r="A45" s="273"/>
      <c r="J45" s="272"/>
    </row>
    <row r="46" spans="1:10" ht="12.75">
      <c r="A46" s="273">
        <v>2</v>
      </c>
      <c r="B46" t="s">
        <v>152</v>
      </c>
      <c r="J46" s="272"/>
    </row>
    <row r="47" spans="1:10" ht="12.75">
      <c r="A47" s="273"/>
      <c r="C47" t="s">
        <v>153</v>
      </c>
      <c r="J47" s="272"/>
    </row>
    <row r="48" spans="1:10" ht="12.75">
      <c r="A48" s="273"/>
      <c r="J48" s="272"/>
    </row>
    <row r="49" spans="1:10" ht="12.75">
      <c r="A49" s="273">
        <v>3</v>
      </c>
      <c r="B49" t="s">
        <v>154</v>
      </c>
      <c r="J49" s="272"/>
    </row>
    <row r="50" spans="1:10" ht="12.75">
      <c r="A50" s="273"/>
      <c r="J50" s="272"/>
    </row>
    <row r="51" spans="1:10" ht="12.75">
      <c r="A51" s="273">
        <v>4</v>
      </c>
      <c r="B51" t="s">
        <v>155</v>
      </c>
      <c r="J51" s="272"/>
    </row>
    <row r="52" spans="1:10" ht="12.75">
      <c r="A52" s="273"/>
      <c r="J52" s="272"/>
    </row>
    <row r="53" spans="1:10" ht="12.75">
      <c r="A53" s="273">
        <v>5</v>
      </c>
      <c r="B53" t="s">
        <v>156</v>
      </c>
      <c r="J53" s="272"/>
    </row>
    <row r="54" spans="1:10" ht="12.75">
      <c r="A54" s="273"/>
      <c r="C54" t="s">
        <v>157</v>
      </c>
      <c r="J54" s="272"/>
    </row>
    <row r="55" spans="1:10" ht="12.75">
      <c r="A55" s="273"/>
      <c r="C55" t="s">
        <v>158</v>
      </c>
      <c r="J55" s="272"/>
    </row>
    <row r="56" spans="1:10" ht="12.75">
      <c r="A56" s="273"/>
      <c r="J56" s="272"/>
    </row>
    <row r="57" spans="1:10" ht="12.75">
      <c r="A57" s="273">
        <v>6</v>
      </c>
      <c r="B57" t="s">
        <v>159</v>
      </c>
      <c r="J57" s="272"/>
    </row>
    <row r="58" spans="1:10" ht="12.75">
      <c r="A58" s="273"/>
      <c r="J58" s="272"/>
    </row>
    <row r="59" spans="1:10" ht="12.75">
      <c r="A59" s="273">
        <v>7</v>
      </c>
      <c r="B59" t="s">
        <v>160</v>
      </c>
      <c r="J59" s="272"/>
    </row>
    <row r="60" spans="1:10" ht="12.75">
      <c r="A60" s="273"/>
      <c r="C60" t="s">
        <v>161</v>
      </c>
      <c r="J60" s="272"/>
    </row>
    <row r="61" spans="1:10" ht="12.75">
      <c r="A61" s="273"/>
      <c r="J61" s="272"/>
    </row>
    <row r="62" spans="1:10" ht="12.75">
      <c r="A62" s="273">
        <v>8</v>
      </c>
      <c r="B62" t="s">
        <v>162</v>
      </c>
      <c r="J62" s="272"/>
    </row>
    <row r="63" spans="1:10" ht="13" thickBot="1">
      <c r="A63" s="274"/>
      <c r="B63" s="275"/>
      <c r="C63" s="275"/>
      <c r="D63" s="275"/>
      <c r="E63" s="275"/>
      <c r="F63" s="275"/>
      <c r="G63" s="275"/>
      <c r="H63" s="275"/>
      <c r="I63" s="275"/>
      <c r="J63" s="276"/>
    </row>
    <row r="64" ht="12.75">
      <c r="A64" s="244"/>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C3BB8F2649D2941A09D288E83834047" ma:contentTypeVersion="9" ma:contentTypeDescription="Create a new document." ma:contentTypeScope="" ma:versionID="6648be7ae1fe4262a5fec837469c2103">
  <xsd:schema xmlns:xsd="http://www.w3.org/2001/XMLSchema" xmlns:xs="http://www.w3.org/2001/XMLSchema" xmlns:p="http://schemas.microsoft.com/office/2006/metadata/properties" xmlns:ns3="77e0f6ee-67c5-46f5-834c-ba76489457bb" targetNamespace="http://schemas.microsoft.com/office/2006/metadata/properties" ma:root="true" ma:fieldsID="9244945ca5d880f64fd27b16922aac13" ns3:_="">
    <xsd:import namespace="77e0f6ee-67c5-46f5-834c-ba76489457b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0f6ee-67c5-46f5-834c-ba76489457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6E1AD5-5083-4417-B129-764B46CDC65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11AF53A-ABC2-4996-A953-86896BE11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0f6ee-67c5-46f5-834c-ba7648945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259782-AE27-4FFE-BDC0-41AC4BE469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Moledor, Richard</dc:creator>
  <cp:keywords/>
  <dc:description/>
  <cp:lastModifiedBy>James Laipply</cp:lastModifiedBy>
  <cp:lastPrinted>2022-06-14T13:57:16Z</cp:lastPrinted>
  <dcterms:created xsi:type="dcterms:W3CDTF">2003-12-11T21:05:24Z</dcterms:created>
  <dcterms:modified xsi:type="dcterms:W3CDTF">2023-11-09T20:10:03Z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0x0101004C3BB8F2649D2941A09D288E83834047</vt:lpwstr>
  </property>
</Properties>
</file>